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П 2" sheetId="1" r:id="rId1"/>
    <sheet name="П4" sheetId="2" r:id="rId2"/>
    <sheet name="П 5" sheetId="3" r:id="rId3"/>
    <sheet name="П 6" sheetId="4" r:id="rId4"/>
    <sheet name="П 7" sheetId="5" r:id="rId5"/>
    <sheet name="ИПР 3" sheetId="6" r:id="rId6"/>
    <sheet name="П 8" sheetId="7" r:id="rId7"/>
    <sheet name="НАПЛАЋЕНЕ КАЗНЕ" sheetId="8" r:id="rId8"/>
  </sheets>
  <definedNames>
    <definedName name="_xlnm.Print_Area" localSheetId="7">'НАПЛАЋЕНЕ КАЗНЕ'!$A$1:$K$25</definedName>
    <definedName name="_xlnm.Print_Area" localSheetId="0">'П 2'!$A$1:$U$21</definedName>
    <definedName name="_xlnm.Print_Area" localSheetId="4">'П 7'!$A$2:$S$20</definedName>
    <definedName name="_xlnm.Print_Area" localSheetId="6">'П 8'!$A$1:$N$30</definedName>
  </definedNames>
  <calcPr fullCalcOnLoad="1"/>
</workbook>
</file>

<file path=xl/sharedStrings.xml><?xml version="1.0" encoding="utf-8"?>
<sst xmlns="http://schemas.openxmlformats.org/spreadsheetml/2006/main" count="252" uniqueCount="169">
  <si>
    <t>Трајање поступка</t>
  </si>
  <si>
    <t>Прекршајни суд у Краљеву и одељење у Врњачкој Бањи</t>
  </si>
  <si>
    <t>Број нерешених предмета на почетку извештајног периода</t>
  </si>
  <si>
    <t>Број примљених предмета</t>
  </si>
  <si>
    <t>По захтевима - пријавама овлашћеног органа</t>
  </si>
  <si>
    <t>По захтевима - пријавама оштећених</t>
  </si>
  <si>
    <t>Укупно</t>
  </si>
  <si>
    <t>Укупно у раду ( 2+5 )</t>
  </si>
  <si>
    <t>Укупан број решених предмета</t>
  </si>
  <si>
    <t>Број нерешених предмета</t>
  </si>
  <si>
    <t>Свега</t>
  </si>
  <si>
    <t>Од тога у прекиду поступка</t>
  </si>
  <si>
    <t>Одбацивање захтева</t>
  </si>
  <si>
    <t>Од тога због застарелости гоњења</t>
  </si>
  <si>
    <t>Обустава</t>
  </si>
  <si>
    <t>Број донетих одлука</t>
  </si>
  <si>
    <t>Осуђујуће пресуде</t>
  </si>
  <si>
    <t>Ослобађајуће пресуде</t>
  </si>
  <si>
    <t>Решено на други начин</t>
  </si>
  <si>
    <t>Укупно донетих одлука</t>
  </si>
  <si>
    <t>Број осуђујућих пресуда извршених пре правоснажности</t>
  </si>
  <si>
    <t>До 3 месеца</t>
  </si>
  <si>
    <t>Од 3 до 6 месеца</t>
  </si>
  <si>
    <t>Од 6 до 12 месеци</t>
  </si>
  <si>
    <t>Преко 12 месеци</t>
  </si>
  <si>
    <t>ИЗВЕШТАЈ О ПРЕДМЕТИМА У ПРВОСТЕПЕНОМ ПОСТУПКУ</t>
  </si>
  <si>
    <t>ИЗВЕШТАЈ</t>
  </si>
  <si>
    <t>О ВРСТАМА ДОНЕТИХ ОДЛУКА У РЕШЕНИМ ПРЕДМЕТИМА</t>
  </si>
  <si>
    <t>ПРЕКРШАЈНИ СУД У КРАЉЕВУ</t>
  </si>
  <si>
    <t>Прекршајни суд у Краљеву- одељење у Врњачкој Бањи</t>
  </si>
  <si>
    <t>Изречена новчана казна</t>
  </si>
  <si>
    <t>Изречена казна затвора</t>
  </si>
  <si>
    <t>Изречена казна затвора и новчана казна</t>
  </si>
  <si>
    <t>Изречена опомена</t>
  </si>
  <si>
    <t>Изречене васпитне мере</t>
  </si>
  <si>
    <t>Изречене заштитне мере уз изречену казну</t>
  </si>
  <si>
    <t>Изречене заштитне мере без изречене казне</t>
  </si>
  <si>
    <t>Одузимање имовинске користи</t>
  </si>
  <si>
    <t>Свега обустава</t>
  </si>
  <si>
    <t>Свега застара</t>
  </si>
  <si>
    <t>Из прекида</t>
  </si>
  <si>
    <t>Из правне помоћи</t>
  </si>
  <si>
    <t>Неизвршене наредбе</t>
  </si>
  <si>
    <t>Неодазивање поносиоца</t>
  </si>
  <si>
    <t>Због застарелости гоњења</t>
  </si>
  <si>
    <t>Обустава поступка</t>
  </si>
  <si>
    <t>Из других разлога</t>
  </si>
  <si>
    <t>Одбачај захтева</t>
  </si>
  <si>
    <t>Свега донетих одлука</t>
  </si>
  <si>
    <t>Владимир Ђурашковић</t>
  </si>
  <si>
    <t>Милунка Шипић</t>
  </si>
  <si>
    <t>ИЗВЕШТАЈ ЗА ИЗВРШЕЊЕ</t>
  </si>
  <si>
    <t>Пренето из претходног периода</t>
  </si>
  <si>
    <t>Примљено</t>
  </si>
  <si>
    <t>УКУПНО У РАДУ</t>
  </si>
  <si>
    <t>Извршење пресуда других судова</t>
  </si>
  <si>
    <t>Редовни - сопствени</t>
  </si>
  <si>
    <t>По члану 291. ЗОП-а</t>
  </si>
  <si>
    <t>Број извршених предмета</t>
  </si>
  <si>
    <t>Број неизвршених предмета</t>
  </si>
  <si>
    <t>Обустава због застарелости</t>
  </si>
  <si>
    <t>Редовних сопствених</t>
  </si>
  <si>
    <t>Других судова</t>
  </si>
  <si>
    <t>УКУПНО ИЗВШЕНО</t>
  </si>
  <si>
    <t>УКУПНО НЕИЗВРШЕНО</t>
  </si>
  <si>
    <t>О ПРЕДМЕТИМА ПРАВНЕ ПОМОЋИ У ПРЕКРШАЈНОМ ПОСТУПКУ</t>
  </si>
  <si>
    <t>Шифра судије</t>
  </si>
  <si>
    <t>Име и презиме судије</t>
  </si>
  <si>
    <t>Замолнице за саслушање</t>
  </si>
  <si>
    <t>Замолнице за извршење других судова</t>
  </si>
  <si>
    <t>Ажурност % ( 12 / 11 * 100 )</t>
  </si>
  <si>
    <t>Примљено у рад</t>
  </si>
  <si>
    <t>УДОВОЉЕНО</t>
  </si>
  <si>
    <t>НЕУДОВОЉЕНО</t>
  </si>
  <si>
    <t>Ажурност % ( 6 / 5 * 100 )</t>
  </si>
  <si>
    <t>УКУПНО НЕРЕШЕНО</t>
  </si>
  <si>
    <t>УКУПНО РЕШЕНО</t>
  </si>
  <si>
    <t>Број решених предмета</t>
  </si>
  <si>
    <t>Број</t>
  </si>
  <si>
    <t>ИЗВЕШТАЈ О КВАЛИТЕТУ РАДА СУДИЈА</t>
  </si>
  <si>
    <t>ОБРАЗАЦ П.6</t>
  </si>
  <si>
    <t>Име и презиме</t>
  </si>
  <si>
    <t>Изјављене жалбе</t>
  </si>
  <si>
    <t>Укупно одлука</t>
  </si>
  <si>
    <t>Потврђено</t>
  </si>
  <si>
    <t>Укинуто</t>
  </si>
  <si>
    <t>Преиначено</t>
  </si>
  <si>
    <t>Смањена</t>
  </si>
  <si>
    <t>Повећана</t>
  </si>
  <si>
    <t>Обустава- застара гоњења</t>
  </si>
  <si>
    <t>% ( 9 / 6 * 100 )</t>
  </si>
  <si>
    <t>% ( 11  / 6 * 100 )</t>
  </si>
  <si>
    <t>% (  13  / 6 * 100 )</t>
  </si>
  <si>
    <t>% (  15  / 6 * 100 )</t>
  </si>
  <si>
    <t>% (  17  / 6 * 100 )</t>
  </si>
  <si>
    <t>КВАЛИТЕТ</t>
  </si>
  <si>
    <t>ЗБИР</t>
  </si>
  <si>
    <t>Сузана Поповић</t>
  </si>
  <si>
    <t>Борислав Ивановић</t>
  </si>
  <si>
    <t>Маринка Новковић</t>
  </si>
  <si>
    <t>Светлана Недељковић</t>
  </si>
  <si>
    <t>Вера Планојевић Живић</t>
  </si>
  <si>
    <t>Мирослав Вулетић</t>
  </si>
  <si>
    <t>Биљана Милићевић Мазић</t>
  </si>
  <si>
    <t>БОРИСЛАВ ИВАНОВИЋ</t>
  </si>
  <si>
    <t>СУЗАНА ПОПОВИЋ</t>
  </si>
  <si>
    <t>МАРИНКА НОВКОВИЋ</t>
  </si>
  <si>
    <t>СВЕТЛАНА НЕДЕЉКОВИЋ</t>
  </si>
  <si>
    <t>ВЕРА ПЛАНОЈЕВИЋ ЖИВИЋ</t>
  </si>
  <si>
    <t>МИРОСЛАВ ВУЛЕТИЋ</t>
  </si>
  <si>
    <t>ВЛАДИМИР ЂУРАШКОВИЋ</t>
  </si>
  <si>
    <t>МИЛУНКА ШИПИЋ</t>
  </si>
  <si>
    <t>БИЉАНА МИЛИЋЕВИЋ МАЗИЋ</t>
  </si>
  <si>
    <t>Краљево</t>
  </si>
  <si>
    <t>УКУПНО</t>
  </si>
  <si>
    <t>Пренето из претходног                        периода</t>
  </si>
  <si>
    <t>ОБРАЗАЦ. П. 8</t>
  </si>
  <si>
    <t>12.</t>
  </si>
  <si>
    <t>МАРИЈА БАЖАЛАЦ</t>
  </si>
  <si>
    <t>Марија                                       Бажалац</t>
  </si>
  <si>
    <t>О БРОЈУ И НАЧИНУ РЕШАВАЊА ПРЕДМЕТА ПО СУДИЈИ</t>
  </si>
  <si>
    <t xml:space="preserve"> </t>
  </si>
  <si>
    <t>ОБРАЗАЦ П.5</t>
  </si>
  <si>
    <t>ШИФРА СУДИЈЕ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</si>
  <si>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</si>
  <si>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</si>
  <si>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</si>
  <si>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</si>
  <si>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</si>
  <si>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УКУПНО РЕШЕНИХ</t>
  </si>
  <si>
    <t>Број донетих одлука о санкцији</t>
  </si>
  <si>
    <t>Број пресуда извршених пре правноснажности</t>
  </si>
  <si>
    <t>ПРЕНЕТО ИЗ ПРЕТХОДНОГ ПЕРИОДА</t>
  </si>
  <si>
    <t>УКУПНО НЕРЕШЕНИХ</t>
  </si>
  <si>
    <t>Донето осуђујићих пресуда</t>
  </si>
  <si>
    <t>Донето ослобађајућих пресуда</t>
  </si>
  <si>
    <t>Решено на дуги начин ( уступ и слично)</t>
  </si>
  <si>
    <t>Сопствени</t>
  </si>
  <si>
    <t>Укупно решених</t>
  </si>
  <si>
    <t>УКУПНО РЕШЕНИХ СА ПРЕРАЧУНОМ</t>
  </si>
  <si>
    <t>Због застаре гоњења</t>
  </si>
  <si>
    <t>Примљено у раду</t>
  </si>
  <si>
    <t xml:space="preserve">ПРЕКРШАЈНИ СУД У КРАЉЕВУ </t>
  </si>
  <si>
    <t>ОБРАЗАЦ П 4</t>
  </si>
  <si>
    <t>укупно</t>
  </si>
  <si>
    <t>Марија Бажалац</t>
  </si>
  <si>
    <t>КРАЉЕВО</t>
  </si>
  <si>
    <t>ПРЕДСЕДНИК СУДА</t>
  </si>
  <si>
    <t>ОБРАЗАЦ П. 7</t>
  </si>
  <si>
    <t>Извештај саставиле Снежана Томовић и Зорица Богосављевић</t>
  </si>
  <si>
    <t>ОБРАЗАЦ П.2</t>
  </si>
  <si>
    <t>ОБРАЗАЦ П.4</t>
  </si>
  <si>
    <t>ОБРАЗАЦ П. 6</t>
  </si>
  <si>
    <t>ПРЕКРШАЈНИ СУД КРАЉЕВО</t>
  </si>
  <si>
    <t xml:space="preserve">ИЗВЕШТАЈ О НАПЛАЋЕНИМ КАЗНАМА И ТРОШКОВИМА ПОСТУПКА </t>
  </si>
  <si>
    <t>И ОДЕЉЕЊЕ У ВРЊАЧКОЈ БАЊИ</t>
  </si>
  <si>
    <t>ПРЕКРШАЈНИ СУД</t>
  </si>
  <si>
    <t>НАПЛАЋЕНЕ НОВЧАНЕ КАЗНЕ</t>
  </si>
  <si>
    <t>НАПЛАЋЕНИ ТРОШКОВИ ПОСТУПКА</t>
  </si>
  <si>
    <t xml:space="preserve">ИЗВЕШТАЈ О ИЗВРШЕЊУ ПРЕКРШАЈНИХ НАЛОГА ИПР 3 </t>
  </si>
  <si>
    <t>ОБРАЗАЦ П 7 а</t>
  </si>
  <si>
    <t>ПРИМЉЕНО</t>
  </si>
  <si>
    <t>ИЗВРШЕНО</t>
  </si>
  <si>
    <t>ОСТАЛО НЕИЗВРШЕНО</t>
  </si>
  <si>
    <t>Извештај саставиле Снежана Томовић и Ана Миладиновић</t>
  </si>
  <si>
    <t>за период од 01.01.2014 до 31.12.2014 године</t>
  </si>
  <si>
    <t>у извештајном периоду од 01.01.2014 до 31.12.2014 године</t>
  </si>
  <si>
    <t>за период од 01.01.2014 до 31.12.2014.године</t>
  </si>
  <si>
    <t>ЗА ПЕРИОД ОД 01.01.2014 ДО 31.12.2014 ГОДИНЕ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</si>
</sst>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C1A]d\.\ mmmm\ yyyy"/>
    <numFmt numFmtId="183" formatCode="#,##0.00\ &quot;Din.&quot;"/>
    <numFmt numFmtId="184" formatCode="#,##0.00;[Red]#,##0.00"/>
    <numFmt numFmtId="185" formatCode="#,##0.00_ ;\-#,##0.00\ 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10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0" fontId="1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textRotation="90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SheetLayoutView="75" zoomScalePageLayoutView="0" workbookViewId="0" topLeftCell="A1">
      <selection activeCell="A1" sqref="A1"/>
    </sheetView>
  </sheetViews>
  <sheetFormatPr defaultColWidth="12.421875" defaultRowHeight="12.75"/>
  <cols>
    <col min="1" max="1" width="12.421875" style="1" customWidth="1"/>
    <col min="2" max="2" width="8.57421875" style="1" customWidth="1"/>
    <col min="3" max="3" width="11.421875" style="1" customWidth="1"/>
    <col min="4" max="4" width="9.421875" style="1" customWidth="1"/>
    <col min="5" max="5" width="10.00390625" style="1" customWidth="1"/>
    <col min="6" max="6" width="9.57421875" style="1" customWidth="1"/>
    <col min="7" max="7" width="11.421875" style="1" customWidth="1"/>
    <col min="8" max="8" width="10.00390625" style="1" customWidth="1"/>
    <col min="9" max="9" width="11.00390625" style="1" customWidth="1"/>
    <col min="10" max="10" width="10.57421875" style="1" customWidth="1"/>
    <col min="11" max="11" width="11.00390625" style="1" customWidth="1"/>
    <col min="12" max="12" width="10.7109375" style="1" customWidth="1"/>
    <col min="13" max="13" width="10.28125" style="1" customWidth="1"/>
    <col min="14" max="14" width="9.8515625" style="1" customWidth="1"/>
    <col min="15" max="15" width="8.140625" style="1" customWidth="1"/>
    <col min="16" max="16" width="10.57421875" style="1" customWidth="1"/>
    <col min="17" max="17" width="10.7109375" style="1" customWidth="1"/>
    <col min="18" max="18" width="9.57421875" style="1" customWidth="1"/>
    <col min="19" max="19" width="7.8515625" style="1" customWidth="1"/>
    <col min="20" max="20" width="8.140625" style="1" customWidth="1"/>
    <col min="21" max="21" width="7.140625" style="1" customWidth="1"/>
    <col min="22" max="16384" width="12.421875" style="1" customWidth="1"/>
  </cols>
  <sheetData>
    <row r="1" spans="1:4" ht="18">
      <c r="A1" s="11"/>
      <c r="B1" s="11"/>
      <c r="C1" s="11"/>
      <c r="D1" s="11"/>
    </row>
    <row r="2" spans="1:21" ht="18">
      <c r="A2" s="12" t="s">
        <v>142</v>
      </c>
      <c r="B2" s="12"/>
      <c r="C2" s="12"/>
      <c r="D2" s="12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8">
      <c r="A4" s="16"/>
      <c r="B4" s="16"/>
      <c r="C4" s="11"/>
      <c r="D4" s="11"/>
      <c r="E4" s="11"/>
      <c r="F4" s="11"/>
      <c r="G4" s="12" t="s">
        <v>25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8">
      <c r="A5" s="17"/>
      <c r="B5" s="16"/>
      <c r="C5" s="11"/>
      <c r="D5" s="11"/>
      <c r="E5" s="11"/>
      <c r="F5" s="11"/>
      <c r="G5" s="12" t="s">
        <v>165</v>
      </c>
      <c r="H5" s="12"/>
      <c r="I5" s="12"/>
      <c r="J5" s="12"/>
      <c r="K5" s="12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8">
      <c r="A6" s="11"/>
      <c r="B6" s="11"/>
      <c r="C6" s="11"/>
      <c r="D6" s="11"/>
      <c r="E6" s="11"/>
      <c r="F6" s="11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8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8">
      <c r="A8" s="11"/>
      <c r="B8" s="11"/>
      <c r="C8" s="11"/>
      <c r="D8" s="11"/>
      <c r="E8" s="12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 t="s">
        <v>150</v>
      </c>
      <c r="P9" s="11"/>
      <c r="Q9" s="11"/>
      <c r="R9" s="11"/>
      <c r="S9" s="11"/>
      <c r="T9" s="11"/>
      <c r="U9" s="11"/>
    </row>
    <row r="10" spans="1:2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8" ht="35.25" customHeight="1">
      <c r="A11" s="85" t="s">
        <v>1</v>
      </c>
      <c r="B11" s="85" t="s">
        <v>2</v>
      </c>
      <c r="C11" s="98" t="s">
        <v>3</v>
      </c>
      <c r="D11" s="99"/>
      <c r="E11" s="100"/>
      <c r="F11" s="91" t="s">
        <v>7</v>
      </c>
      <c r="G11" s="91" t="s">
        <v>8</v>
      </c>
      <c r="H11" s="94" t="s">
        <v>9</v>
      </c>
      <c r="I11" s="95"/>
      <c r="J11" s="88" t="s">
        <v>15</v>
      </c>
      <c r="K11" s="89"/>
      <c r="L11" s="89"/>
      <c r="M11" s="89"/>
      <c r="N11" s="89"/>
      <c r="O11" s="89"/>
      <c r="P11" s="90"/>
      <c r="Q11" s="85" t="s">
        <v>20</v>
      </c>
      <c r="R11" s="88" t="s">
        <v>0</v>
      </c>
      <c r="S11" s="89"/>
      <c r="T11" s="89"/>
      <c r="U11" s="90"/>
      <c r="V11" s="3"/>
      <c r="W11" s="3"/>
      <c r="X11" s="3"/>
      <c r="Y11" s="3"/>
      <c r="Z11" s="3"/>
      <c r="AA11" s="3"/>
      <c r="AB11" s="3"/>
    </row>
    <row r="12" spans="1:28" ht="27" customHeight="1">
      <c r="A12" s="86"/>
      <c r="B12" s="86"/>
      <c r="C12" s="85" t="s">
        <v>4</v>
      </c>
      <c r="D12" s="85" t="s">
        <v>5</v>
      </c>
      <c r="E12" s="91" t="s">
        <v>6</v>
      </c>
      <c r="F12" s="93"/>
      <c r="G12" s="93"/>
      <c r="H12" s="96"/>
      <c r="I12" s="97"/>
      <c r="J12" s="83" t="s">
        <v>12</v>
      </c>
      <c r="K12" s="88" t="s">
        <v>14</v>
      </c>
      <c r="L12" s="90"/>
      <c r="M12" s="83" t="s">
        <v>16</v>
      </c>
      <c r="N12" s="83" t="s">
        <v>17</v>
      </c>
      <c r="O12" s="85" t="s">
        <v>18</v>
      </c>
      <c r="P12" s="91" t="s">
        <v>19</v>
      </c>
      <c r="Q12" s="86"/>
      <c r="R12" s="83" t="s">
        <v>21</v>
      </c>
      <c r="S12" s="83" t="s">
        <v>22</v>
      </c>
      <c r="T12" s="83" t="s">
        <v>23</v>
      </c>
      <c r="U12" s="83" t="s">
        <v>24</v>
      </c>
      <c r="V12" s="3"/>
      <c r="W12" s="3"/>
      <c r="X12" s="3"/>
      <c r="Y12" s="3"/>
      <c r="Z12" s="3"/>
      <c r="AA12" s="3"/>
      <c r="AB12" s="3"/>
    </row>
    <row r="13" spans="1:28" ht="292.5" customHeight="1">
      <c r="A13" s="87"/>
      <c r="B13" s="87"/>
      <c r="C13" s="87"/>
      <c r="D13" s="87"/>
      <c r="E13" s="92"/>
      <c r="F13" s="92"/>
      <c r="G13" s="92"/>
      <c r="H13" s="18" t="s">
        <v>10</v>
      </c>
      <c r="I13" s="19" t="s">
        <v>11</v>
      </c>
      <c r="J13" s="84"/>
      <c r="K13" s="20" t="s">
        <v>10</v>
      </c>
      <c r="L13" s="19" t="s">
        <v>13</v>
      </c>
      <c r="M13" s="84"/>
      <c r="N13" s="84"/>
      <c r="O13" s="87"/>
      <c r="P13" s="92"/>
      <c r="Q13" s="87"/>
      <c r="R13" s="84"/>
      <c r="S13" s="84"/>
      <c r="T13" s="84"/>
      <c r="U13" s="84"/>
      <c r="V13" s="3"/>
      <c r="W13" s="3"/>
      <c r="X13" s="3"/>
      <c r="Y13" s="3"/>
      <c r="Z13" s="3"/>
      <c r="AA13" s="3"/>
      <c r="AB13" s="3"/>
    </row>
    <row r="14" spans="1:28" s="5" customFormat="1" ht="33.75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4" t="s">
        <v>144</v>
      </c>
      <c r="W14" s="4"/>
      <c r="X14" s="4"/>
      <c r="Y14" s="4"/>
      <c r="Z14" s="4"/>
      <c r="AA14" s="4"/>
      <c r="AB14" s="4"/>
    </row>
    <row r="15" spans="1:22" s="5" customFormat="1" ht="36.75" customHeight="1">
      <c r="A15" s="22" t="s">
        <v>113</v>
      </c>
      <c r="B15" s="23">
        <v>5192</v>
      </c>
      <c r="C15" s="23">
        <v>7286</v>
      </c>
      <c r="D15" s="23"/>
      <c r="E15" s="23">
        <f>SUM(C15:D15)</f>
        <v>7286</v>
      </c>
      <c r="F15" s="23">
        <f>B15+E15</f>
        <v>12478</v>
      </c>
      <c r="G15" s="23">
        <v>7399</v>
      </c>
      <c r="H15" s="23">
        <f>F15-G15</f>
        <v>5079</v>
      </c>
      <c r="I15" s="23">
        <v>491</v>
      </c>
      <c r="J15" s="23">
        <v>69</v>
      </c>
      <c r="K15" s="23">
        <v>1663</v>
      </c>
      <c r="L15" s="23">
        <v>1474</v>
      </c>
      <c r="M15" s="23">
        <v>5138</v>
      </c>
      <c r="N15" s="23">
        <v>504</v>
      </c>
      <c r="O15" s="23">
        <v>25</v>
      </c>
      <c r="P15" s="23">
        <f>J15+K15+M15+N15+O15</f>
        <v>7399</v>
      </c>
      <c r="Q15" s="23">
        <v>61</v>
      </c>
      <c r="R15" s="23">
        <v>1447</v>
      </c>
      <c r="S15" s="23">
        <v>780</v>
      </c>
      <c r="T15" s="23">
        <v>1964</v>
      </c>
      <c r="U15" s="23">
        <v>3208</v>
      </c>
      <c r="V15" s="5">
        <f>SUM(R15:U15)</f>
        <v>7399</v>
      </c>
    </row>
    <row r="16" spans="1:2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ht="18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ht="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R18" s="11"/>
      <c r="S18" s="11"/>
      <c r="T18" s="11"/>
      <c r="U18" s="11"/>
    </row>
    <row r="19" spans="1:21" ht="18">
      <c r="A19" s="11" t="s">
        <v>164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R19" s="11"/>
      <c r="S19" s="11"/>
      <c r="T19" s="11"/>
      <c r="U19" s="11"/>
    </row>
    <row r="20" spans="1:17" ht="18">
      <c r="A20" s="11"/>
      <c r="Q20" s="12" t="s">
        <v>147</v>
      </c>
    </row>
    <row r="21" ht="18">
      <c r="Q21" s="24" t="s">
        <v>145</v>
      </c>
    </row>
  </sheetData>
  <sheetProtection/>
  <mergeCells count="22">
    <mergeCell ref="G11:G13"/>
    <mergeCell ref="H11:I12"/>
    <mergeCell ref="A11:A13"/>
    <mergeCell ref="B11:B13"/>
    <mergeCell ref="C11:E11"/>
    <mergeCell ref="F11:F13"/>
    <mergeCell ref="C12:C13"/>
    <mergeCell ref="D12:D13"/>
    <mergeCell ref="E12:E13"/>
    <mergeCell ref="J12:J13"/>
    <mergeCell ref="K12:L12"/>
    <mergeCell ref="J11:P11"/>
    <mergeCell ref="M12:M13"/>
    <mergeCell ref="N12:N13"/>
    <mergeCell ref="O12:O13"/>
    <mergeCell ref="P12:P13"/>
    <mergeCell ref="U12:U13"/>
    <mergeCell ref="Q11:Q13"/>
    <mergeCell ref="R12:R13"/>
    <mergeCell ref="S12:S13"/>
    <mergeCell ref="T12:T13"/>
    <mergeCell ref="R11:U11"/>
  </mergeCells>
  <printOptions horizontalCentered="1" verticalCentered="1"/>
  <pageMargins left="0" right="0" top="0.2362204724409449" bottom="0" header="0" footer="0"/>
  <pageSetup horizontalDpi="600" verticalDpi="6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3"/>
  <sheetViews>
    <sheetView workbookViewId="0" topLeftCell="A1">
      <selection activeCell="B1" sqref="B1"/>
    </sheetView>
  </sheetViews>
  <sheetFormatPr defaultColWidth="9.140625" defaultRowHeight="12.75"/>
  <cols>
    <col min="1" max="1" width="0.13671875" style="0" customWidth="1"/>
    <col min="2" max="2" width="16.00390625" style="0" customWidth="1"/>
  </cols>
  <sheetData>
    <row r="2" spans="2:19" ht="18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19" ht="18">
      <c r="B3" s="13"/>
      <c r="C3" s="12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8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19" ht="18">
      <c r="B5" s="13"/>
      <c r="C5" s="13"/>
      <c r="D5" s="13"/>
      <c r="E5" s="13"/>
      <c r="F5" s="13"/>
      <c r="G5" s="13"/>
      <c r="H5" s="13"/>
      <c r="I5" s="12" t="s">
        <v>26</v>
      </c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ht="18">
      <c r="B6" s="13"/>
      <c r="C6" s="13"/>
      <c r="D6" s="13"/>
      <c r="E6" s="13"/>
      <c r="F6" s="13"/>
      <c r="G6" s="13"/>
      <c r="H6" s="13"/>
      <c r="I6" s="12" t="s">
        <v>27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ht="18">
      <c r="B7" s="11"/>
      <c r="C7" s="13"/>
      <c r="D7" s="11"/>
      <c r="E7" s="11"/>
      <c r="F7" s="11"/>
      <c r="G7" s="11"/>
      <c r="H7" s="11"/>
      <c r="I7" s="12" t="s">
        <v>165</v>
      </c>
      <c r="J7" s="12"/>
      <c r="K7" s="12"/>
      <c r="L7" s="12"/>
      <c r="M7" s="12"/>
      <c r="N7" s="11"/>
      <c r="O7" s="11"/>
      <c r="P7" s="11"/>
      <c r="Q7" s="11"/>
      <c r="R7" s="11"/>
      <c r="S7" s="11"/>
    </row>
    <row r="8" spans="2:19" ht="18.75" customHeight="1">
      <c r="B8" s="12"/>
      <c r="C8" s="12"/>
      <c r="D8" s="12"/>
      <c r="E8" s="12"/>
      <c r="F8" s="12"/>
      <c r="G8" s="11"/>
      <c r="H8" s="11"/>
      <c r="I8" s="11"/>
      <c r="J8" s="11"/>
      <c r="K8" s="13"/>
      <c r="L8" s="11"/>
      <c r="M8" s="11"/>
      <c r="N8" s="11"/>
      <c r="O8" s="11"/>
      <c r="P8" s="11"/>
      <c r="Q8" s="11"/>
      <c r="R8" s="11"/>
      <c r="S8" s="11"/>
    </row>
    <row r="9" spans="2:19" ht="18" hidden="1">
      <c r="B9" s="12"/>
      <c r="C9" s="12"/>
      <c r="D9" s="12"/>
      <c r="E9" s="12"/>
      <c r="F9" s="12"/>
      <c r="G9" s="11"/>
      <c r="H9" s="11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ht="18" hidden="1">
      <c r="B10" s="11"/>
      <c r="C10" s="11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8" hidden="1">
      <c r="B11" s="11"/>
      <c r="C11" s="11"/>
      <c r="D11" s="12"/>
      <c r="E11" s="12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18" hidden="1">
      <c r="B12" s="11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2" t="s">
        <v>143</v>
      </c>
      <c r="Q12" s="11"/>
      <c r="R12" s="11"/>
      <c r="S12" s="11"/>
    </row>
    <row r="13" spans="2:19" ht="18" hidden="1">
      <c r="B13" s="11"/>
      <c r="C13" s="11"/>
      <c r="D13" s="11"/>
      <c r="E13" s="12"/>
      <c r="F13" s="12"/>
      <c r="G13" s="11"/>
      <c r="H13" s="12"/>
      <c r="I13" s="12"/>
      <c r="J13" s="11"/>
      <c r="K13" s="12"/>
      <c r="L13" s="12"/>
      <c r="M13" s="11"/>
      <c r="N13" s="11"/>
      <c r="O13" s="11"/>
      <c r="P13" s="11"/>
      <c r="Q13" s="11"/>
      <c r="R13" s="11"/>
      <c r="S13" s="11"/>
    </row>
    <row r="14" spans="2:19" ht="18" hidden="1">
      <c r="B14" s="11"/>
      <c r="C14" s="11"/>
      <c r="D14" s="11"/>
      <c r="E14" s="11"/>
      <c r="F14" s="12"/>
      <c r="G14" s="12"/>
      <c r="H14" s="11"/>
      <c r="I14" s="11"/>
      <c r="J14" s="12"/>
      <c r="K14" s="12"/>
      <c r="L14" s="12"/>
      <c r="M14" s="11"/>
      <c r="N14" s="11"/>
      <c r="O14" s="11"/>
      <c r="P14" s="13"/>
      <c r="Q14" s="11"/>
      <c r="R14" s="11"/>
      <c r="S14" s="11"/>
    </row>
    <row r="15" spans="2:19" ht="0.75" customHeight="1" hidden="1"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11"/>
      <c r="R15" s="12"/>
      <c r="S15" s="11"/>
    </row>
    <row r="16" spans="2:19" ht="5.25" customHeight="1" hidden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1"/>
      <c r="S16" s="11"/>
    </row>
    <row r="17" spans="2:19" ht="18" hidden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18" hidden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18" hidden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8" hidden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18" hidden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1"/>
      <c r="S21" s="11"/>
    </row>
    <row r="22" spans="2:19" ht="18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 t="s">
        <v>151</v>
      </c>
      <c r="O22" s="11"/>
      <c r="P22" s="11"/>
      <c r="Q22" s="12"/>
      <c r="R22" s="11"/>
      <c r="S22" s="11"/>
    </row>
    <row r="23" spans="2:19" ht="18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8">
      <c r="B24" s="85" t="s">
        <v>29</v>
      </c>
      <c r="C24" s="83" t="s">
        <v>30</v>
      </c>
      <c r="D24" s="83" t="s">
        <v>31</v>
      </c>
      <c r="E24" s="85" t="s">
        <v>32</v>
      </c>
      <c r="F24" s="83" t="s">
        <v>33</v>
      </c>
      <c r="G24" s="83" t="s">
        <v>34</v>
      </c>
      <c r="H24" s="85" t="s">
        <v>35</v>
      </c>
      <c r="I24" s="85" t="s">
        <v>36</v>
      </c>
      <c r="J24" s="85" t="s">
        <v>37</v>
      </c>
      <c r="K24" s="88" t="s">
        <v>45</v>
      </c>
      <c r="L24" s="89"/>
      <c r="M24" s="89"/>
      <c r="N24" s="89"/>
      <c r="O24" s="89"/>
      <c r="P24" s="89"/>
      <c r="Q24" s="90"/>
      <c r="R24" s="83" t="s">
        <v>47</v>
      </c>
      <c r="S24" s="83" t="s">
        <v>48</v>
      </c>
    </row>
    <row r="25" spans="2:19" ht="18">
      <c r="B25" s="86"/>
      <c r="C25" s="101"/>
      <c r="D25" s="101"/>
      <c r="E25" s="86"/>
      <c r="F25" s="101"/>
      <c r="G25" s="101"/>
      <c r="H25" s="86"/>
      <c r="I25" s="86"/>
      <c r="J25" s="86"/>
      <c r="K25" s="83" t="s">
        <v>38</v>
      </c>
      <c r="L25" s="88" t="s">
        <v>44</v>
      </c>
      <c r="M25" s="89"/>
      <c r="N25" s="89"/>
      <c r="O25" s="89"/>
      <c r="P25" s="90"/>
      <c r="Q25" s="83" t="s">
        <v>46</v>
      </c>
      <c r="R25" s="101"/>
      <c r="S25" s="101"/>
    </row>
    <row r="26" spans="2:19" ht="196.5" customHeight="1">
      <c r="B26" s="87"/>
      <c r="C26" s="84"/>
      <c r="D26" s="84"/>
      <c r="E26" s="87"/>
      <c r="F26" s="84"/>
      <c r="G26" s="84"/>
      <c r="H26" s="87"/>
      <c r="I26" s="87"/>
      <c r="J26" s="87"/>
      <c r="K26" s="84"/>
      <c r="L26" s="18" t="s">
        <v>39</v>
      </c>
      <c r="M26" s="20" t="s">
        <v>40</v>
      </c>
      <c r="N26" s="20" t="s">
        <v>41</v>
      </c>
      <c r="O26" s="20" t="s">
        <v>42</v>
      </c>
      <c r="P26" s="20" t="s">
        <v>43</v>
      </c>
      <c r="Q26" s="84"/>
      <c r="R26" s="84"/>
      <c r="S26" s="84"/>
    </row>
    <row r="27" spans="2:19" ht="23.25" customHeight="1">
      <c r="B27" s="37"/>
      <c r="C27" s="35">
        <v>1</v>
      </c>
      <c r="D27" s="35">
        <v>2</v>
      </c>
      <c r="E27" s="35">
        <v>3</v>
      </c>
      <c r="F27" s="35">
        <v>4</v>
      </c>
      <c r="G27" s="35">
        <v>5</v>
      </c>
      <c r="H27" s="35">
        <v>6</v>
      </c>
      <c r="I27" s="35">
        <v>7</v>
      </c>
      <c r="J27" s="35">
        <v>8</v>
      </c>
      <c r="K27" s="35">
        <v>9</v>
      </c>
      <c r="L27" s="35">
        <v>10</v>
      </c>
      <c r="M27" s="35">
        <v>11</v>
      </c>
      <c r="N27" s="35">
        <v>12</v>
      </c>
      <c r="O27" s="35">
        <v>13</v>
      </c>
      <c r="P27" s="35">
        <v>14</v>
      </c>
      <c r="Q27" s="35">
        <v>15</v>
      </c>
      <c r="R27" s="35">
        <v>16</v>
      </c>
      <c r="S27" s="35">
        <v>17</v>
      </c>
    </row>
    <row r="28" spans="2:19" ht="29.25" customHeight="1">
      <c r="B28" s="41" t="s">
        <v>113</v>
      </c>
      <c r="C28" s="37">
        <v>4669</v>
      </c>
      <c r="D28" s="37">
        <v>23</v>
      </c>
      <c r="E28" s="37">
        <v>16</v>
      </c>
      <c r="F28" s="37">
        <v>412</v>
      </c>
      <c r="G28" s="37">
        <v>18</v>
      </c>
      <c r="H28" s="37">
        <v>1666</v>
      </c>
      <c r="I28" s="37">
        <v>18</v>
      </c>
      <c r="J28" s="37">
        <v>135</v>
      </c>
      <c r="K28" s="37">
        <v>1663</v>
      </c>
      <c r="L28" s="37">
        <f>M28+N28+O28+P28</f>
        <v>1474</v>
      </c>
      <c r="M28" s="37">
        <v>321</v>
      </c>
      <c r="N28" s="37">
        <v>664</v>
      </c>
      <c r="O28" s="37">
        <v>471</v>
      </c>
      <c r="P28" s="37">
        <v>18</v>
      </c>
      <c r="Q28" s="37">
        <v>25</v>
      </c>
      <c r="R28" s="37">
        <v>69</v>
      </c>
      <c r="S28" s="37">
        <v>7393</v>
      </c>
    </row>
    <row r="29" spans="2:19" ht="18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ht="18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O30" s="13"/>
      <c r="P30" s="12"/>
      <c r="Q30" s="11"/>
      <c r="R30" s="11"/>
      <c r="S30" s="11"/>
    </row>
    <row r="31" spans="2:19" ht="18"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  <c r="O31" s="12" t="s">
        <v>147</v>
      </c>
      <c r="P31" s="11"/>
      <c r="Q31" s="11"/>
      <c r="R31" s="11"/>
      <c r="S31" s="11"/>
    </row>
    <row r="32" spans="2:19" ht="18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/>
      <c r="O32" s="11" t="s">
        <v>145</v>
      </c>
      <c r="P32" s="11"/>
      <c r="Q32" s="11"/>
      <c r="R32" s="11"/>
      <c r="S32" s="11"/>
    </row>
    <row r="33" spans="2:19" ht="18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</sheetData>
  <sheetProtection/>
  <mergeCells count="15">
    <mergeCell ref="F24:F26"/>
    <mergeCell ref="G24:G26"/>
    <mergeCell ref="H24:H26"/>
    <mergeCell ref="I24:I26"/>
    <mergeCell ref="B24:B26"/>
    <mergeCell ref="C24:C26"/>
    <mergeCell ref="D24:D26"/>
    <mergeCell ref="E24:E26"/>
    <mergeCell ref="J24:J26"/>
    <mergeCell ref="K24:Q24"/>
    <mergeCell ref="R24:R26"/>
    <mergeCell ref="S24:S26"/>
    <mergeCell ref="K25:K26"/>
    <mergeCell ref="L25:P25"/>
    <mergeCell ref="Q25:Q2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="70" zoomScaleNormal="70" zoomScaleSheetLayoutView="75" zoomScalePageLayoutView="0" workbookViewId="0" topLeftCell="A1">
      <selection activeCell="A32" sqref="A32"/>
    </sheetView>
  </sheetViews>
  <sheetFormatPr defaultColWidth="9.140625" defaultRowHeight="12.75"/>
  <cols>
    <col min="1" max="6" width="9.28125" style="0" bestFit="1" customWidth="1"/>
    <col min="7" max="8" width="9.421875" style="0" bestFit="1" customWidth="1"/>
    <col min="9" max="9" width="8.57421875" style="0" customWidth="1"/>
    <col min="10" max="13" width="9.421875" style="0" bestFit="1" customWidth="1"/>
    <col min="14" max="14" width="9.28125" style="0" bestFit="1" customWidth="1"/>
    <col min="15" max="24" width="9.421875" style="0" bestFit="1" customWidth="1"/>
    <col min="25" max="25" width="9.8515625" style="0" bestFit="1" customWidth="1"/>
    <col min="26" max="26" width="8.7109375" style="0" customWidth="1"/>
    <col min="27" max="28" width="6.8515625" style="0" customWidth="1"/>
    <col min="29" max="29" width="7.7109375" style="0" customWidth="1"/>
  </cols>
  <sheetData>
    <row r="1" spans="1:30" ht="16.5">
      <c r="A1" s="8"/>
      <c r="B1" s="8"/>
      <c r="C1" s="8"/>
      <c r="D1" s="8"/>
      <c r="E1" s="8"/>
      <c r="F1" s="8"/>
      <c r="G1" s="8"/>
      <c r="H1" s="8"/>
      <c r="I1" s="8"/>
      <c r="J1" s="9"/>
      <c r="K1" s="9"/>
      <c r="L1" s="10"/>
      <c r="M1" s="9"/>
      <c r="N1" s="9"/>
      <c r="O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0"/>
    </row>
    <row r="2" spans="1:30" ht="18">
      <c r="A2" s="15"/>
      <c r="B2" s="14" t="s">
        <v>28</v>
      </c>
      <c r="C2" s="15"/>
      <c r="D2" s="15"/>
      <c r="E2" s="15"/>
      <c r="F2" s="15"/>
      <c r="G2" s="15"/>
      <c r="H2" s="15"/>
      <c r="I2" s="15"/>
      <c r="J2" s="26"/>
      <c r="K2" s="14"/>
      <c r="L2" s="14"/>
      <c r="M2" s="14"/>
      <c r="N2" s="14"/>
      <c r="O2" s="26"/>
      <c r="P2" s="26"/>
      <c r="Q2" s="26"/>
      <c r="R2" s="26"/>
      <c r="S2" s="26"/>
      <c r="T2" s="26"/>
      <c r="U2" s="26"/>
      <c r="V2" s="26"/>
      <c r="W2" s="26"/>
      <c r="X2" s="15"/>
      <c r="Y2" s="15"/>
      <c r="Z2" s="15"/>
      <c r="AA2" s="15"/>
      <c r="AB2" s="15"/>
      <c r="AC2" s="15"/>
      <c r="AD2" s="10"/>
    </row>
    <row r="3" spans="1:30" ht="18">
      <c r="A3" s="15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0"/>
    </row>
    <row r="4" spans="1:30" ht="18">
      <c r="A4" s="15"/>
      <c r="B4" s="26"/>
      <c r="C4" s="14"/>
      <c r="D4" s="14"/>
      <c r="E4" s="14"/>
      <c r="F4" s="15"/>
      <c r="G4" s="15"/>
      <c r="H4" s="15"/>
      <c r="I4" s="14" t="s">
        <v>26</v>
      </c>
      <c r="J4" s="15"/>
      <c r="K4" s="2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0"/>
    </row>
    <row r="5" spans="1:30" ht="18">
      <c r="A5" s="15"/>
      <c r="B5" s="14"/>
      <c r="C5" s="14"/>
      <c r="D5" s="14"/>
      <c r="E5" s="14"/>
      <c r="F5" s="15"/>
      <c r="G5" s="15"/>
      <c r="H5" s="15"/>
      <c r="I5" s="14" t="s">
        <v>120</v>
      </c>
      <c r="J5" s="15"/>
      <c r="K5" s="2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0"/>
    </row>
    <row r="6" spans="1:30" ht="18">
      <c r="A6" s="15"/>
      <c r="B6" s="14"/>
      <c r="C6" s="14"/>
      <c r="D6" s="14"/>
      <c r="E6" s="14"/>
      <c r="F6" s="15"/>
      <c r="G6" s="15"/>
      <c r="H6" s="15"/>
      <c r="I6" s="14" t="s">
        <v>165</v>
      </c>
      <c r="J6" s="15"/>
      <c r="K6" s="26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0"/>
    </row>
    <row r="7" spans="1:30" ht="18">
      <c r="A7" s="15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 t="s">
        <v>122</v>
      </c>
      <c r="U7" s="15"/>
      <c r="V7" s="15"/>
      <c r="W7" s="15"/>
      <c r="X7" s="15"/>
      <c r="Y7" s="15"/>
      <c r="Z7" s="15"/>
      <c r="AA7" s="15"/>
      <c r="AB7" s="15"/>
      <c r="AC7" s="15"/>
      <c r="AD7" s="10"/>
    </row>
    <row r="8" spans="1:30" ht="18">
      <c r="A8" s="15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0"/>
    </row>
    <row r="9" spans="1:30" ht="18" hidden="1">
      <c r="A9" s="15"/>
      <c r="B9" s="15"/>
      <c r="C9" s="15"/>
      <c r="D9" s="15" t="s">
        <v>121</v>
      </c>
      <c r="E9" s="15"/>
      <c r="F9" s="15"/>
      <c r="G9" s="15"/>
      <c r="H9" s="15"/>
      <c r="I9" s="15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  <c r="Z9" s="15"/>
      <c r="AA9" s="15"/>
      <c r="AB9" s="15"/>
      <c r="AC9" s="15"/>
      <c r="AD9" s="10"/>
    </row>
    <row r="10" spans="1:30" ht="14.25" customHeight="1" hidden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0"/>
    </row>
    <row r="11" spans="1:30" ht="18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4"/>
      <c r="Z11" s="26"/>
      <c r="AA11" s="15"/>
      <c r="AB11" s="15"/>
      <c r="AC11" s="15"/>
      <c r="AD11" s="10"/>
    </row>
    <row r="12" spans="1:30" ht="0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0"/>
    </row>
    <row r="13" spans="1:30" ht="36.75" customHeight="1">
      <c r="A13" s="105" t="s">
        <v>123</v>
      </c>
      <c r="B13" s="102" t="s">
        <v>124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102" t="s">
        <v>125</v>
      </c>
      <c r="S13" s="103"/>
      <c r="T13" s="103"/>
      <c r="U13" s="103"/>
      <c r="V13" s="103"/>
      <c r="W13" s="103"/>
      <c r="X13" s="103"/>
      <c r="Y13" s="103"/>
      <c r="Z13" s="104"/>
      <c r="AA13" s="108" t="s">
        <v>126</v>
      </c>
      <c r="AB13" s="108" t="s">
        <v>127</v>
      </c>
      <c r="AC13" s="108" t="s">
        <v>128</v>
      </c>
      <c r="AD13" s="10"/>
    </row>
    <row r="14" spans="1:30" ht="27.75" customHeight="1">
      <c r="A14" s="113"/>
      <c r="B14" s="105" t="s">
        <v>52</v>
      </c>
      <c r="C14" s="108" t="s">
        <v>141</v>
      </c>
      <c r="D14" s="115" t="s">
        <v>54</v>
      </c>
      <c r="E14" s="108" t="s">
        <v>129</v>
      </c>
      <c r="F14" s="115" t="s">
        <v>75</v>
      </c>
      <c r="G14" s="102" t="s">
        <v>130</v>
      </c>
      <c r="H14" s="103"/>
      <c r="I14" s="103"/>
      <c r="J14" s="103"/>
      <c r="K14" s="103"/>
      <c r="L14" s="103"/>
      <c r="M14" s="103"/>
      <c r="N14" s="103"/>
      <c r="O14" s="103"/>
      <c r="P14" s="104"/>
      <c r="Q14" s="105" t="s">
        <v>131</v>
      </c>
      <c r="R14" s="105" t="s">
        <v>132</v>
      </c>
      <c r="S14" s="108" t="s">
        <v>71</v>
      </c>
      <c r="T14" s="115" t="s">
        <v>54</v>
      </c>
      <c r="U14" s="108" t="s">
        <v>76</v>
      </c>
      <c r="V14" s="102" t="s">
        <v>77</v>
      </c>
      <c r="W14" s="103"/>
      <c r="X14" s="103"/>
      <c r="Y14" s="104"/>
      <c r="Z14" s="115" t="s">
        <v>133</v>
      </c>
      <c r="AA14" s="109"/>
      <c r="AB14" s="111"/>
      <c r="AC14" s="109"/>
      <c r="AD14" s="10"/>
    </row>
    <row r="15" spans="1:30" ht="25.5" customHeight="1">
      <c r="A15" s="113"/>
      <c r="B15" s="106"/>
      <c r="C15" s="109"/>
      <c r="D15" s="111"/>
      <c r="E15" s="109"/>
      <c r="F15" s="111"/>
      <c r="G15" s="108" t="s">
        <v>47</v>
      </c>
      <c r="H15" s="102" t="s">
        <v>45</v>
      </c>
      <c r="I15" s="103"/>
      <c r="J15" s="103"/>
      <c r="K15" s="103"/>
      <c r="L15" s="104"/>
      <c r="M15" s="108" t="s">
        <v>134</v>
      </c>
      <c r="N15" s="108" t="s">
        <v>135</v>
      </c>
      <c r="O15" s="105" t="s">
        <v>136</v>
      </c>
      <c r="P15" s="115" t="s">
        <v>19</v>
      </c>
      <c r="Q15" s="106"/>
      <c r="R15" s="106"/>
      <c r="S15" s="109"/>
      <c r="T15" s="111"/>
      <c r="U15" s="109"/>
      <c r="V15" s="108" t="s">
        <v>137</v>
      </c>
      <c r="W15" s="108" t="s">
        <v>125</v>
      </c>
      <c r="X15" s="108" t="s">
        <v>138</v>
      </c>
      <c r="Y15" s="105" t="s">
        <v>139</v>
      </c>
      <c r="Z15" s="111"/>
      <c r="AA15" s="109"/>
      <c r="AB15" s="111"/>
      <c r="AC15" s="109"/>
      <c r="AD15" s="10"/>
    </row>
    <row r="16" spans="1:30" ht="27.75" customHeight="1">
      <c r="A16" s="113"/>
      <c r="B16" s="106"/>
      <c r="C16" s="109"/>
      <c r="D16" s="111"/>
      <c r="E16" s="109"/>
      <c r="F16" s="111"/>
      <c r="G16" s="109"/>
      <c r="H16" s="108" t="s">
        <v>38</v>
      </c>
      <c r="I16" s="102" t="s">
        <v>140</v>
      </c>
      <c r="J16" s="103"/>
      <c r="K16" s="103"/>
      <c r="L16" s="104"/>
      <c r="M16" s="109"/>
      <c r="N16" s="109"/>
      <c r="O16" s="106"/>
      <c r="P16" s="111"/>
      <c r="Q16" s="106"/>
      <c r="R16" s="106"/>
      <c r="S16" s="109"/>
      <c r="T16" s="111"/>
      <c r="U16" s="109"/>
      <c r="V16" s="109"/>
      <c r="W16" s="109"/>
      <c r="X16" s="109"/>
      <c r="Y16" s="106"/>
      <c r="Z16" s="111"/>
      <c r="AA16" s="109"/>
      <c r="AB16" s="111"/>
      <c r="AC16" s="109"/>
      <c r="AD16" s="10"/>
    </row>
    <row r="17" spans="1:30" ht="176.25" customHeight="1">
      <c r="A17" s="114"/>
      <c r="B17" s="107"/>
      <c r="C17" s="110"/>
      <c r="D17" s="112"/>
      <c r="E17" s="110"/>
      <c r="F17" s="112"/>
      <c r="G17" s="110"/>
      <c r="H17" s="110"/>
      <c r="I17" s="34" t="s">
        <v>39</v>
      </c>
      <c r="J17" s="27" t="s">
        <v>40</v>
      </c>
      <c r="K17" s="27" t="s">
        <v>41</v>
      </c>
      <c r="L17" s="27" t="s">
        <v>42</v>
      </c>
      <c r="M17" s="110"/>
      <c r="N17" s="110"/>
      <c r="O17" s="107"/>
      <c r="P17" s="112"/>
      <c r="Q17" s="107"/>
      <c r="R17" s="107"/>
      <c r="S17" s="110"/>
      <c r="T17" s="112"/>
      <c r="U17" s="110"/>
      <c r="V17" s="110"/>
      <c r="W17" s="110"/>
      <c r="X17" s="110"/>
      <c r="Y17" s="107"/>
      <c r="Z17" s="112"/>
      <c r="AA17" s="110"/>
      <c r="AB17" s="112"/>
      <c r="AC17" s="110"/>
      <c r="AD17" s="10"/>
    </row>
    <row r="18" spans="1:30" ht="18">
      <c r="A18" s="28"/>
      <c r="B18" s="28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  <c r="H18" s="28">
        <v>7</v>
      </c>
      <c r="I18" s="28">
        <v>8</v>
      </c>
      <c r="J18" s="28">
        <v>9</v>
      </c>
      <c r="K18" s="28">
        <v>10</v>
      </c>
      <c r="L18" s="28">
        <v>11</v>
      </c>
      <c r="M18" s="28">
        <v>12</v>
      </c>
      <c r="N18" s="28">
        <v>13</v>
      </c>
      <c r="O18" s="28">
        <v>14</v>
      </c>
      <c r="P18" s="28">
        <v>15</v>
      </c>
      <c r="Q18" s="28">
        <v>16</v>
      </c>
      <c r="R18" s="28">
        <v>17</v>
      </c>
      <c r="S18" s="28">
        <v>18</v>
      </c>
      <c r="T18" s="28">
        <v>19</v>
      </c>
      <c r="U18" s="28">
        <v>20</v>
      </c>
      <c r="V18" s="28">
        <v>21</v>
      </c>
      <c r="W18" s="28">
        <v>22</v>
      </c>
      <c r="X18" s="28">
        <v>23</v>
      </c>
      <c r="Y18" s="28">
        <v>24</v>
      </c>
      <c r="Z18" s="28">
        <v>25</v>
      </c>
      <c r="AA18" s="28">
        <v>26</v>
      </c>
      <c r="AB18" s="28">
        <v>27</v>
      </c>
      <c r="AC18" s="28">
        <v>28</v>
      </c>
      <c r="AD18" s="10"/>
    </row>
    <row r="19" spans="1:30" ht="18">
      <c r="A19" s="29">
        <v>1</v>
      </c>
      <c r="B19" s="30">
        <v>653</v>
      </c>
      <c r="C19" s="30">
        <v>876</v>
      </c>
      <c r="D19" s="28">
        <f aca="true" t="shared" si="0" ref="D19:D29">SUM(B19:C19)</f>
        <v>1529</v>
      </c>
      <c r="E19" s="30">
        <v>775</v>
      </c>
      <c r="F19" s="28">
        <f aca="true" t="shared" si="1" ref="F19:F28">D19-E19</f>
        <v>754</v>
      </c>
      <c r="G19" s="30">
        <v>4</v>
      </c>
      <c r="H19" s="30">
        <v>198</v>
      </c>
      <c r="I19" s="28">
        <f>J19+K19+L19</f>
        <v>172</v>
      </c>
      <c r="J19" s="30">
        <v>45</v>
      </c>
      <c r="K19" s="30">
        <v>56</v>
      </c>
      <c r="L19" s="30">
        <v>71</v>
      </c>
      <c r="M19" s="30">
        <f>E19-N19-O19-G19-H19</f>
        <v>528</v>
      </c>
      <c r="N19" s="30">
        <v>43</v>
      </c>
      <c r="O19" s="30">
        <v>2</v>
      </c>
      <c r="P19" s="28">
        <f>G19+H19+M19+N19+O19</f>
        <v>775</v>
      </c>
      <c r="Q19" s="30">
        <v>6</v>
      </c>
      <c r="R19" s="30">
        <v>75</v>
      </c>
      <c r="S19" s="30">
        <v>239</v>
      </c>
      <c r="T19" s="28">
        <f aca="true" t="shared" si="2" ref="T19:T29">SUM(R19:S19)</f>
        <v>314</v>
      </c>
      <c r="U19" s="30">
        <v>215</v>
      </c>
      <c r="V19" s="30">
        <v>775</v>
      </c>
      <c r="W19" s="30">
        <v>215</v>
      </c>
      <c r="X19" s="28">
        <f aca="true" t="shared" si="3" ref="X19:X29">SUM(V19:W19)</f>
        <v>990</v>
      </c>
      <c r="Y19" s="31">
        <f>W19/3+V19</f>
        <v>846.6666666666666</v>
      </c>
      <c r="Z19" s="28">
        <f aca="true" t="shared" si="4" ref="Z19:Z29">T19-U19</f>
        <v>99</v>
      </c>
      <c r="AA19" s="30"/>
      <c r="AB19" s="28"/>
      <c r="AC19" s="32"/>
      <c r="AD19" s="10"/>
    </row>
    <row r="20" spans="1:30" ht="18">
      <c r="A20" s="29">
        <v>2</v>
      </c>
      <c r="B20" s="30">
        <v>624</v>
      </c>
      <c r="C20" s="30">
        <v>907</v>
      </c>
      <c r="D20" s="28">
        <f t="shared" si="0"/>
        <v>1531</v>
      </c>
      <c r="E20" s="30">
        <v>835</v>
      </c>
      <c r="F20" s="28">
        <f t="shared" si="1"/>
        <v>696</v>
      </c>
      <c r="G20" s="30">
        <v>6</v>
      </c>
      <c r="H20" s="30">
        <v>216</v>
      </c>
      <c r="I20" s="28">
        <f aca="true" t="shared" si="5" ref="I20:I28">J20+K20+L20</f>
        <v>194</v>
      </c>
      <c r="J20" s="30">
        <v>15</v>
      </c>
      <c r="K20" s="30">
        <v>88</v>
      </c>
      <c r="L20" s="30">
        <v>91</v>
      </c>
      <c r="M20" s="30">
        <f aca="true" t="shared" si="6" ref="M20:M28">E20-N20-O20-G20-H20</f>
        <v>571</v>
      </c>
      <c r="N20" s="30">
        <v>42</v>
      </c>
      <c r="O20" s="30"/>
      <c r="P20" s="28">
        <f aca="true" t="shared" si="7" ref="P20:P28">G20+H20+M20+N20+O20</f>
        <v>835</v>
      </c>
      <c r="Q20" s="30">
        <v>3</v>
      </c>
      <c r="R20" s="30">
        <v>92</v>
      </c>
      <c r="S20" s="30">
        <v>266</v>
      </c>
      <c r="T20" s="28">
        <f t="shared" si="2"/>
        <v>358</v>
      </c>
      <c r="U20" s="30">
        <v>239</v>
      </c>
      <c r="V20" s="30">
        <v>833</v>
      </c>
      <c r="W20" s="30">
        <v>239</v>
      </c>
      <c r="X20" s="28">
        <f t="shared" si="3"/>
        <v>1072</v>
      </c>
      <c r="Y20" s="31">
        <f aca="true" t="shared" si="8" ref="Y20:Y28">W20/3+V20</f>
        <v>912.6666666666666</v>
      </c>
      <c r="Z20" s="28">
        <f t="shared" si="4"/>
        <v>119</v>
      </c>
      <c r="AA20" s="30"/>
      <c r="AB20" s="28"/>
      <c r="AC20" s="32"/>
      <c r="AD20" s="10"/>
    </row>
    <row r="21" spans="1:30" ht="18">
      <c r="A21" s="29">
        <v>3</v>
      </c>
      <c r="B21" s="30">
        <v>620</v>
      </c>
      <c r="C21" s="30">
        <v>823</v>
      </c>
      <c r="D21" s="28">
        <f t="shared" si="0"/>
        <v>1443</v>
      </c>
      <c r="E21" s="30">
        <v>836</v>
      </c>
      <c r="F21" s="28">
        <f t="shared" si="1"/>
        <v>607</v>
      </c>
      <c r="G21" s="30">
        <v>7</v>
      </c>
      <c r="H21" s="30">
        <v>181</v>
      </c>
      <c r="I21" s="28">
        <f t="shared" si="5"/>
        <v>165</v>
      </c>
      <c r="J21" s="30">
        <v>45</v>
      </c>
      <c r="K21" s="30">
        <v>70</v>
      </c>
      <c r="L21" s="30">
        <v>50</v>
      </c>
      <c r="M21" s="30">
        <f t="shared" si="6"/>
        <v>595</v>
      </c>
      <c r="N21" s="30">
        <v>53</v>
      </c>
      <c r="O21" s="30"/>
      <c r="P21" s="28">
        <f t="shared" si="7"/>
        <v>836</v>
      </c>
      <c r="Q21" s="30">
        <v>3</v>
      </c>
      <c r="R21" s="30">
        <v>98</v>
      </c>
      <c r="S21" s="30">
        <v>219</v>
      </c>
      <c r="T21" s="28">
        <f t="shared" si="2"/>
        <v>317</v>
      </c>
      <c r="U21" s="30">
        <v>221</v>
      </c>
      <c r="V21" s="30">
        <v>839</v>
      </c>
      <c r="W21" s="30">
        <v>221</v>
      </c>
      <c r="X21" s="28">
        <f t="shared" si="3"/>
        <v>1060</v>
      </c>
      <c r="Y21" s="31">
        <f t="shared" si="8"/>
        <v>912.6666666666666</v>
      </c>
      <c r="Z21" s="28">
        <f t="shared" si="4"/>
        <v>96</v>
      </c>
      <c r="AA21" s="30"/>
      <c r="AB21" s="28"/>
      <c r="AC21" s="32"/>
      <c r="AD21" s="10"/>
    </row>
    <row r="22" spans="1:30" ht="18">
      <c r="A22" s="29">
        <v>5</v>
      </c>
      <c r="B22" s="30">
        <v>577</v>
      </c>
      <c r="C22" s="30">
        <v>796</v>
      </c>
      <c r="D22" s="28">
        <f t="shared" si="0"/>
        <v>1373</v>
      </c>
      <c r="E22" s="30">
        <v>821</v>
      </c>
      <c r="F22" s="28">
        <f t="shared" si="1"/>
        <v>552</v>
      </c>
      <c r="G22" s="30">
        <v>1</v>
      </c>
      <c r="H22" s="30">
        <v>205</v>
      </c>
      <c r="I22" s="28">
        <f t="shared" si="5"/>
        <v>172</v>
      </c>
      <c r="J22" s="30">
        <v>43</v>
      </c>
      <c r="K22" s="30">
        <v>92</v>
      </c>
      <c r="L22" s="30">
        <v>37</v>
      </c>
      <c r="M22" s="30">
        <f t="shared" si="6"/>
        <v>575</v>
      </c>
      <c r="N22" s="30">
        <v>35</v>
      </c>
      <c r="O22" s="30">
        <v>5</v>
      </c>
      <c r="P22" s="28">
        <f t="shared" si="7"/>
        <v>821</v>
      </c>
      <c r="Q22" s="30">
        <v>2</v>
      </c>
      <c r="R22" s="30">
        <v>131</v>
      </c>
      <c r="S22" s="30">
        <v>213</v>
      </c>
      <c r="T22" s="28">
        <f t="shared" si="2"/>
        <v>344</v>
      </c>
      <c r="U22" s="30">
        <v>207</v>
      </c>
      <c r="V22" s="30">
        <v>810</v>
      </c>
      <c r="W22" s="30">
        <v>207</v>
      </c>
      <c r="X22" s="28">
        <f t="shared" si="3"/>
        <v>1017</v>
      </c>
      <c r="Y22" s="31">
        <f t="shared" si="8"/>
        <v>879</v>
      </c>
      <c r="Z22" s="28">
        <f t="shared" si="4"/>
        <v>137</v>
      </c>
      <c r="AA22" s="30"/>
      <c r="AB22" s="28"/>
      <c r="AC22" s="32"/>
      <c r="AD22" s="10"/>
    </row>
    <row r="23" spans="1:30" ht="18">
      <c r="A23" s="29">
        <v>6</v>
      </c>
      <c r="B23" s="30">
        <v>695</v>
      </c>
      <c r="C23" s="30">
        <v>754</v>
      </c>
      <c r="D23" s="28">
        <f t="shared" si="0"/>
        <v>1449</v>
      </c>
      <c r="E23" s="30">
        <v>879</v>
      </c>
      <c r="F23" s="28">
        <f t="shared" si="1"/>
        <v>570</v>
      </c>
      <c r="G23" s="30">
        <v>28</v>
      </c>
      <c r="H23" s="30">
        <v>188</v>
      </c>
      <c r="I23" s="28">
        <f t="shared" si="5"/>
        <v>177</v>
      </c>
      <c r="J23" s="30">
        <v>48</v>
      </c>
      <c r="K23" s="30">
        <v>91</v>
      </c>
      <c r="L23" s="30">
        <v>38</v>
      </c>
      <c r="M23" s="30">
        <f t="shared" si="6"/>
        <v>612</v>
      </c>
      <c r="N23" s="30">
        <v>51</v>
      </c>
      <c r="O23" s="30"/>
      <c r="P23" s="28">
        <f t="shared" si="7"/>
        <v>879</v>
      </c>
      <c r="Q23" s="30">
        <v>2</v>
      </c>
      <c r="R23" s="30">
        <v>148</v>
      </c>
      <c r="S23" s="30">
        <v>202</v>
      </c>
      <c r="T23" s="28">
        <f t="shared" si="2"/>
        <v>350</v>
      </c>
      <c r="U23" s="30">
        <v>210</v>
      </c>
      <c r="V23" s="30">
        <v>879</v>
      </c>
      <c r="W23" s="30">
        <v>210</v>
      </c>
      <c r="X23" s="28">
        <f t="shared" si="3"/>
        <v>1089</v>
      </c>
      <c r="Y23" s="31">
        <f t="shared" si="8"/>
        <v>949</v>
      </c>
      <c r="Z23" s="28">
        <f t="shared" si="4"/>
        <v>140</v>
      </c>
      <c r="AA23" s="30"/>
      <c r="AB23" s="28"/>
      <c r="AC23" s="32"/>
      <c r="AD23" s="10"/>
    </row>
    <row r="24" spans="1:30" ht="18">
      <c r="A24" s="29">
        <v>7</v>
      </c>
      <c r="B24" s="30">
        <v>141</v>
      </c>
      <c r="C24" s="30">
        <v>510</v>
      </c>
      <c r="D24" s="28">
        <f t="shared" si="0"/>
        <v>651</v>
      </c>
      <c r="E24" s="30">
        <v>363</v>
      </c>
      <c r="F24" s="28">
        <f t="shared" si="1"/>
        <v>288</v>
      </c>
      <c r="G24" s="30"/>
      <c r="H24" s="30">
        <v>68</v>
      </c>
      <c r="I24" s="28">
        <f t="shared" si="5"/>
        <v>66</v>
      </c>
      <c r="J24" s="30">
        <v>12</v>
      </c>
      <c r="K24" s="30">
        <v>26</v>
      </c>
      <c r="L24" s="30">
        <v>28</v>
      </c>
      <c r="M24" s="30">
        <f t="shared" si="6"/>
        <v>248</v>
      </c>
      <c r="N24" s="30">
        <v>47</v>
      </c>
      <c r="O24" s="30"/>
      <c r="P24" s="28">
        <f t="shared" si="7"/>
        <v>363</v>
      </c>
      <c r="Q24" s="30">
        <v>12</v>
      </c>
      <c r="R24" s="30">
        <v>27</v>
      </c>
      <c r="S24" s="30">
        <v>115</v>
      </c>
      <c r="T24" s="28">
        <f t="shared" si="2"/>
        <v>142</v>
      </c>
      <c r="U24" s="30">
        <v>71</v>
      </c>
      <c r="V24" s="30">
        <v>382</v>
      </c>
      <c r="W24" s="30">
        <v>71</v>
      </c>
      <c r="X24" s="28">
        <f t="shared" si="3"/>
        <v>453</v>
      </c>
      <c r="Y24" s="31">
        <f t="shared" si="8"/>
        <v>405.6666666666667</v>
      </c>
      <c r="Z24" s="28">
        <f t="shared" si="4"/>
        <v>71</v>
      </c>
      <c r="AA24" s="30"/>
      <c r="AB24" s="28"/>
      <c r="AC24" s="32"/>
      <c r="AD24" s="10"/>
    </row>
    <row r="25" spans="1:30" ht="18">
      <c r="A25" s="29">
        <v>8</v>
      </c>
      <c r="B25" s="30">
        <v>415</v>
      </c>
      <c r="C25" s="30">
        <v>817</v>
      </c>
      <c r="D25" s="28">
        <f t="shared" si="0"/>
        <v>1232</v>
      </c>
      <c r="E25" s="30">
        <v>637</v>
      </c>
      <c r="F25" s="28">
        <f t="shared" si="1"/>
        <v>595</v>
      </c>
      <c r="G25" s="30"/>
      <c r="H25" s="30">
        <v>105</v>
      </c>
      <c r="I25" s="28">
        <f t="shared" si="5"/>
        <v>96</v>
      </c>
      <c r="J25" s="30">
        <v>11</v>
      </c>
      <c r="K25" s="30">
        <v>17</v>
      </c>
      <c r="L25" s="30">
        <v>68</v>
      </c>
      <c r="M25" s="30">
        <f t="shared" si="6"/>
        <v>511</v>
      </c>
      <c r="N25" s="30">
        <v>21</v>
      </c>
      <c r="O25" s="30"/>
      <c r="P25" s="28">
        <f t="shared" si="7"/>
        <v>637</v>
      </c>
      <c r="Q25" s="30">
        <v>5</v>
      </c>
      <c r="R25" s="30">
        <v>123</v>
      </c>
      <c r="S25" s="30">
        <v>179</v>
      </c>
      <c r="T25" s="28">
        <f t="shared" si="2"/>
        <v>302</v>
      </c>
      <c r="U25" s="30">
        <v>184</v>
      </c>
      <c r="V25" s="30">
        <v>635</v>
      </c>
      <c r="W25" s="30">
        <v>184</v>
      </c>
      <c r="X25" s="28">
        <f t="shared" si="3"/>
        <v>819</v>
      </c>
      <c r="Y25" s="31">
        <f t="shared" si="8"/>
        <v>696.3333333333334</v>
      </c>
      <c r="Z25" s="28">
        <f t="shared" si="4"/>
        <v>118</v>
      </c>
      <c r="AA25" s="30"/>
      <c r="AB25" s="28"/>
      <c r="AC25" s="32"/>
      <c r="AD25" s="10"/>
    </row>
    <row r="26" spans="1:30" ht="18">
      <c r="A26" s="29">
        <v>9</v>
      </c>
      <c r="B26" s="30">
        <v>330</v>
      </c>
      <c r="C26" s="30">
        <v>795</v>
      </c>
      <c r="D26" s="28">
        <f t="shared" si="0"/>
        <v>1125</v>
      </c>
      <c r="E26" s="30">
        <v>793</v>
      </c>
      <c r="F26" s="28">
        <f t="shared" si="1"/>
        <v>332</v>
      </c>
      <c r="G26" s="30">
        <v>1</v>
      </c>
      <c r="H26" s="30">
        <v>104</v>
      </c>
      <c r="I26" s="28">
        <f t="shared" si="5"/>
        <v>62</v>
      </c>
      <c r="J26" s="30">
        <v>45</v>
      </c>
      <c r="K26" s="30">
        <v>10</v>
      </c>
      <c r="L26" s="30">
        <v>7</v>
      </c>
      <c r="M26" s="30">
        <f t="shared" si="6"/>
        <v>609</v>
      </c>
      <c r="N26" s="30">
        <v>74</v>
      </c>
      <c r="O26" s="30">
        <v>5</v>
      </c>
      <c r="P26" s="28">
        <f t="shared" si="7"/>
        <v>793</v>
      </c>
      <c r="Q26" s="30">
        <v>5</v>
      </c>
      <c r="R26" s="30">
        <v>10</v>
      </c>
      <c r="S26" s="30">
        <v>184</v>
      </c>
      <c r="T26" s="28">
        <f t="shared" si="2"/>
        <v>194</v>
      </c>
      <c r="U26" s="30">
        <v>173</v>
      </c>
      <c r="V26" s="30">
        <v>793</v>
      </c>
      <c r="W26" s="30">
        <v>173</v>
      </c>
      <c r="X26" s="28">
        <f t="shared" si="3"/>
        <v>966</v>
      </c>
      <c r="Y26" s="31">
        <f t="shared" si="8"/>
        <v>850.6666666666666</v>
      </c>
      <c r="Z26" s="28">
        <f t="shared" si="4"/>
        <v>21</v>
      </c>
      <c r="AA26" s="30"/>
      <c r="AB26" s="28"/>
      <c r="AC26" s="32"/>
      <c r="AD26" s="10"/>
    </row>
    <row r="27" spans="1:30" ht="18">
      <c r="A27" s="29">
        <v>11</v>
      </c>
      <c r="B27" s="30">
        <v>400</v>
      </c>
      <c r="C27" s="30">
        <v>714</v>
      </c>
      <c r="D27" s="28">
        <f t="shared" si="0"/>
        <v>1114</v>
      </c>
      <c r="E27" s="30">
        <v>792</v>
      </c>
      <c r="F27" s="28">
        <f t="shared" si="1"/>
        <v>322</v>
      </c>
      <c r="G27" s="30">
        <v>9</v>
      </c>
      <c r="H27" s="30">
        <v>101</v>
      </c>
      <c r="I27" s="28">
        <f t="shared" si="5"/>
        <v>77</v>
      </c>
      <c r="J27" s="30">
        <v>36</v>
      </c>
      <c r="K27" s="30">
        <v>21</v>
      </c>
      <c r="L27" s="30">
        <v>20</v>
      </c>
      <c r="M27" s="30">
        <f t="shared" si="6"/>
        <v>541</v>
      </c>
      <c r="N27" s="30">
        <v>128</v>
      </c>
      <c r="O27" s="30">
        <v>13</v>
      </c>
      <c r="P27" s="28">
        <f t="shared" si="7"/>
        <v>792</v>
      </c>
      <c r="Q27" s="30">
        <v>7</v>
      </c>
      <c r="R27" s="30">
        <v>16</v>
      </c>
      <c r="S27" s="30">
        <v>181</v>
      </c>
      <c r="T27" s="28">
        <f t="shared" si="2"/>
        <v>197</v>
      </c>
      <c r="U27" s="30">
        <v>175</v>
      </c>
      <c r="V27" s="30">
        <v>792</v>
      </c>
      <c r="W27" s="30">
        <v>175</v>
      </c>
      <c r="X27" s="28">
        <f t="shared" si="3"/>
        <v>967</v>
      </c>
      <c r="Y27" s="31">
        <f t="shared" si="8"/>
        <v>850.3333333333334</v>
      </c>
      <c r="Z27" s="28">
        <f t="shared" si="4"/>
        <v>22</v>
      </c>
      <c r="AA27" s="30"/>
      <c r="AB27" s="28"/>
      <c r="AC27" s="32"/>
      <c r="AD27" s="10"/>
    </row>
    <row r="28" spans="1:30" ht="18">
      <c r="A28" s="29">
        <v>12</v>
      </c>
      <c r="B28" s="30">
        <v>737</v>
      </c>
      <c r="C28" s="30">
        <v>294</v>
      </c>
      <c r="D28" s="28">
        <f t="shared" si="0"/>
        <v>1031</v>
      </c>
      <c r="E28" s="30">
        <v>668</v>
      </c>
      <c r="F28" s="28">
        <f t="shared" si="1"/>
        <v>363</v>
      </c>
      <c r="G28" s="30">
        <v>13</v>
      </c>
      <c r="H28" s="30">
        <v>297</v>
      </c>
      <c r="I28" s="28">
        <f t="shared" si="5"/>
        <v>293</v>
      </c>
      <c r="J28" s="30">
        <v>21</v>
      </c>
      <c r="K28" s="30">
        <v>193</v>
      </c>
      <c r="L28" s="30">
        <v>79</v>
      </c>
      <c r="M28" s="30">
        <f t="shared" si="6"/>
        <v>348</v>
      </c>
      <c r="N28" s="30">
        <v>10</v>
      </c>
      <c r="O28" s="30"/>
      <c r="P28" s="28">
        <f t="shared" si="7"/>
        <v>668</v>
      </c>
      <c r="Q28" s="30">
        <v>16</v>
      </c>
      <c r="R28" s="30">
        <v>129</v>
      </c>
      <c r="S28" s="30">
        <v>141</v>
      </c>
      <c r="T28" s="28">
        <f t="shared" si="2"/>
        <v>270</v>
      </c>
      <c r="U28" s="30">
        <v>206</v>
      </c>
      <c r="V28" s="30">
        <v>667</v>
      </c>
      <c r="W28" s="30">
        <v>206</v>
      </c>
      <c r="X28" s="28">
        <f t="shared" si="3"/>
        <v>873</v>
      </c>
      <c r="Y28" s="31">
        <f t="shared" si="8"/>
        <v>735.6666666666666</v>
      </c>
      <c r="Z28" s="28">
        <f t="shared" si="4"/>
        <v>64</v>
      </c>
      <c r="AA28" s="30"/>
      <c r="AB28" s="28"/>
      <c r="AC28" s="32"/>
      <c r="AD28" s="10"/>
    </row>
    <row r="29" spans="1:30" ht="18">
      <c r="A29" s="33" t="s">
        <v>96</v>
      </c>
      <c r="B29" s="28">
        <f>SUM(B19:B28)</f>
        <v>5192</v>
      </c>
      <c r="C29" s="28">
        <f>SUM(C19:C28)</f>
        <v>7286</v>
      </c>
      <c r="D29" s="28">
        <f t="shared" si="0"/>
        <v>12478</v>
      </c>
      <c r="E29" s="28">
        <f>SUM(E19:E28)</f>
        <v>7399</v>
      </c>
      <c r="F29" s="28">
        <f>D29-E29</f>
        <v>5079</v>
      </c>
      <c r="G29" s="28">
        <f>SUM(G19:G28)</f>
        <v>69</v>
      </c>
      <c r="H29" s="28">
        <f>SUM(H19:H28)</f>
        <v>1663</v>
      </c>
      <c r="I29" s="28">
        <f>J29+K29+L29</f>
        <v>1474</v>
      </c>
      <c r="J29" s="28">
        <f aca="true" t="shared" si="9" ref="J29:O29">SUM(J19:J28)</f>
        <v>321</v>
      </c>
      <c r="K29" s="28">
        <f t="shared" si="9"/>
        <v>664</v>
      </c>
      <c r="L29" s="28">
        <f t="shared" si="9"/>
        <v>489</v>
      </c>
      <c r="M29" s="28">
        <f>SUM(M19:M28)</f>
        <v>5138</v>
      </c>
      <c r="N29" s="28">
        <f t="shared" si="9"/>
        <v>504</v>
      </c>
      <c r="O29" s="28">
        <f t="shared" si="9"/>
        <v>25</v>
      </c>
      <c r="P29" s="28">
        <f>SUM(P19:P28)</f>
        <v>7399</v>
      </c>
      <c r="Q29" s="28">
        <f>SUM(Q19:Q28)</f>
        <v>61</v>
      </c>
      <c r="R29" s="28">
        <f>SUM(R19:R28)</f>
        <v>849</v>
      </c>
      <c r="S29" s="28">
        <f>SUM(S19:S28)</f>
        <v>1939</v>
      </c>
      <c r="T29" s="28">
        <f t="shared" si="2"/>
        <v>2788</v>
      </c>
      <c r="U29" s="28">
        <f>SUM(U19:U28)</f>
        <v>1901</v>
      </c>
      <c r="V29" s="28">
        <f>SUM(V19:V28)</f>
        <v>7405</v>
      </c>
      <c r="W29" s="28">
        <f>SUM(W19:W28)</f>
        <v>1901</v>
      </c>
      <c r="X29" s="28">
        <f t="shared" si="3"/>
        <v>9306</v>
      </c>
      <c r="Y29" s="31"/>
      <c r="Z29" s="28">
        <f t="shared" si="4"/>
        <v>887</v>
      </c>
      <c r="AA29" s="28"/>
      <c r="AB29" s="28"/>
      <c r="AC29" s="32"/>
      <c r="AD29" s="10"/>
    </row>
    <row r="30" spans="1:30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0"/>
    </row>
    <row r="31" spans="1:30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0"/>
    </row>
    <row r="32" spans="1:30" ht="18">
      <c r="A32" s="11" t="s">
        <v>164</v>
      </c>
      <c r="B32" s="15"/>
      <c r="C32" s="15"/>
      <c r="D32" s="15"/>
      <c r="E32" s="15"/>
      <c r="F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2" t="s">
        <v>147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0"/>
    </row>
    <row r="33" spans="1:30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1" t="s">
        <v>145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0"/>
    </row>
    <row r="34" spans="1:30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14"/>
      <c r="X34" s="14"/>
      <c r="Y34" s="14"/>
      <c r="Z34" s="15"/>
      <c r="AA34" s="15"/>
      <c r="AB34" s="15"/>
      <c r="AC34" s="15"/>
      <c r="AD34" s="10"/>
    </row>
    <row r="35" spans="1:30" ht="18">
      <c r="A35" s="11"/>
      <c r="B35" s="15"/>
      <c r="C35" s="15"/>
      <c r="D35" s="15"/>
      <c r="E35" s="14"/>
      <c r="F35" s="15"/>
      <c r="G35" s="15"/>
      <c r="H35" s="26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AA35" s="15"/>
      <c r="AB35" s="15"/>
      <c r="AC35" s="15"/>
      <c r="AD35" s="10"/>
    </row>
    <row r="36" spans="1:30" ht="18">
      <c r="A36" s="15"/>
      <c r="B36" s="15"/>
      <c r="C36" s="15"/>
      <c r="D36" s="15"/>
      <c r="E36" s="14"/>
      <c r="F36" s="15"/>
      <c r="G36" s="15"/>
      <c r="H36" s="26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15"/>
      <c r="AB36" s="15"/>
      <c r="AC36" s="15"/>
      <c r="AD36" s="10"/>
    </row>
    <row r="37" spans="1:30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/>
    </row>
  </sheetData>
  <sheetProtection/>
  <mergeCells count="31">
    <mergeCell ref="H15:L15"/>
    <mergeCell ref="T14:T17"/>
    <mergeCell ref="I16:L16"/>
    <mergeCell ref="U14:U17"/>
    <mergeCell ref="B14:B17"/>
    <mergeCell ref="C14:C17"/>
    <mergeCell ref="D14:D17"/>
    <mergeCell ref="E14:E17"/>
    <mergeCell ref="Q14:Q17"/>
    <mergeCell ref="H16:H17"/>
    <mergeCell ref="P15:P17"/>
    <mergeCell ref="V15:V17"/>
    <mergeCell ref="F14:F17"/>
    <mergeCell ref="O15:O17"/>
    <mergeCell ref="G14:P14"/>
    <mergeCell ref="AC13:AC17"/>
    <mergeCell ref="M15:M17"/>
    <mergeCell ref="W15:W17"/>
    <mergeCell ref="AA13:AA17"/>
    <mergeCell ref="Y15:Y17"/>
    <mergeCell ref="N15:N17"/>
    <mergeCell ref="V14:Y14"/>
    <mergeCell ref="R14:R17"/>
    <mergeCell ref="X15:X17"/>
    <mergeCell ref="AB13:AB17"/>
    <mergeCell ref="A13:A17"/>
    <mergeCell ref="B13:Q13"/>
    <mergeCell ref="R13:Z13"/>
    <mergeCell ref="S14:S17"/>
    <mergeCell ref="G15:G17"/>
    <mergeCell ref="Z14:Z1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geOrder="overThenDown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SheetLayoutView="75" zoomScalePageLayoutView="0" workbookViewId="0" topLeftCell="A1">
      <selection activeCell="A1" sqref="A1"/>
    </sheetView>
  </sheetViews>
  <sheetFormatPr defaultColWidth="15.28125" defaultRowHeight="33.75" customHeight="1"/>
  <cols>
    <col min="1" max="1" width="9.421875" style="1" customWidth="1"/>
    <col min="2" max="2" width="20.00390625" style="1" customWidth="1"/>
    <col min="3" max="3" width="12.421875" style="1" customWidth="1"/>
    <col min="4" max="4" width="12.7109375" style="1" customWidth="1"/>
    <col min="5" max="5" width="14.140625" style="1" customWidth="1"/>
    <col min="6" max="6" width="12.28125" style="1" customWidth="1"/>
    <col min="7" max="7" width="15.00390625" style="1" customWidth="1"/>
    <col min="8" max="9" width="12.421875" style="1" customWidth="1"/>
    <col min="10" max="10" width="16.57421875" style="6" customWidth="1"/>
    <col min="11" max="11" width="14.140625" style="1" customWidth="1"/>
    <col min="12" max="12" width="17.7109375" style="6" customWidth="1"/>
    <col min="13" max="13" width="12.421875" style="1" customWidth="1"/>
    <col min="14" max="14" width="14.7109375" style="6" customWidth="1"/>
    <col min="15" max="15" width="10.140625" style="1" customWidth="1"/>
    <col min="16" max="16" width="18.57421875" style="6" customWidth="1"/>
    <col min="17" max="17" width="13.00390625" style="1" customWidth="1"/>
    <col min="18" max="18" width="24.140625" style="6" customWidth="1"/>
    <col min="19" max="16384" width="15.28125" style="1" customWidth="1"/>
  </cols>
  <sheetData>
    <row r="1" spans="1:18" ht="33.75" customHeight="1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4"/>
      <c r="K1" s="43"/>
      <c r="L1" s="44"/>
      <c r="M1" s="43"/>
      <c r="N1" s="44"/>
      <c r="O1" s="43"/>
      <c r="P1" s="44"/>
      <c r="Q1" s="43"/>
      <c r="R1" s="44"/>
    </row>
    <row r="2" spans="1:18" ht="31.5" customHeight="1">
      <c r="A2" s="43"/>
      <c r="B2" s="43"/>
      <c r="C2" s="43"/>
      <c r="D2" s="43"/>
      <c r="E2" s="42" t="s">
        <v>79</v>
      </c>
      <c r="F2" s="43"/>
      <c r="G2" s="43"/>
      <c r="H2" s="43"/>
      <c r="I2" s="43"/>
      <c r="J2" s="44"/>
      <c r="K2" s="43"/>
      <c r="L2" s="44"/>
      <c r="M2" s="43"/>
      <c r="N2" s="44"/>
      <c r="O2" s="43"/>
      <c r="P2" s="44"/>
      <c r="Q2" s="43"/>
      <c r="R2" s="44"/>
    </row>
    <row r="3" spans="1:18" ht="24.75" customHeight="1">
      <c r="A3" s="43"/>
      <c r="B3" s="43"/>
      <c r="C3" s="42"/>
      <c r="D3" s="43"/>
      <c r="E3" s="42" t="s">
        <v>165</v>
      </c>
      <c r="F3" s="43"/>
      <c r="G3" s="42"/>
      <c r="H3" s="42"/>
      <c r="I3" s="42"/>
      <c r="J3" s="45"/>
      <c r="K3" s="43"/>
      <c r="L3" s="44"/>
      <c r="M3" s="43"/>
      <c r="N3" s="44"/>
      <c r="O3" s="43"/>
      <c r="P3" s="44"/>
      <c r="Q3" s="43"/>
      <c r="R3" s="44"/>
    </row>
    <row r="4" spans="1:18" ht="24" customHeight="1">
      <c r="A4" s="42"/>
      <c r="B4" s="43"/>
      <c r="C4" s="43"/>
      <c r="D4" s="43"/>
      <c r="E4" s="43"/>
      <c r="F4" s="43"/>
      <c r="G4" s="43"/>
      <c r="H4" s="43"/>
      <c r="I4" s="43"/>
      <c r="J4" s="44"/>
      <c r="K4" s="43"/>
      <c r="L4" s="44"/>
      <c r="N4" s="44"/>
      <c r="O4" s="45" t="s">
        <v>152</v>
      </c>
      <c r="P4" s="44"/>
      <c r="Q4" s="43"/>
      <c r="R4" s="44"/>
    </row>
    <row r="5" spans="1:18" ht="19.5" customHeight="1">
      <c r="A5" s="43"/>
      <c r="B5" s="43"/>
      <c r="C5" s="43"/>
      <c r="D5" s="43"/>
      <c r="E5" s="42"/>
      <c r="F5" s="43"/>
      <c r="G5" s="43"/>
      <c r="H5" s="43"/>
      <c r="I5" s="43"/>
      <c r="J5" s="44"/>
      <c r="K5" s="43"/>
      <c r="L5" s="44"/>
      <c r="M5" s="43"/>
      <c r="N5" s="44"/>
      <c r="O5" s="43"/>
      <c r="P5" s="44"/>
      <c r="Q5" s="43"/>
      <c r="R5" s="44"/>
    </row>
    <row r="6" spans="1:18" ht="40.5" customHeight="1" hidden="1">
      <c r="A6" s="43"/>
      <c r="B6" s="42"/>
      <c r="C6" s="42"/>
      <c r="D6" s="42"/>
      <c r="E6" s="43"/>
      <c r="F6" s="43"/>
      <c r="G6" s="43"/>
      <c r="H6" s="43"/>
      <c r="I6" s="43"/>
      <c r="J6" s="44"/>
      <c r="K6" s="43"/>
      <c r="L6" s="44"/>
      <c r="M6" s="43"/>
      <c r="N6" s="44"/>
      <c r="O6" s="43"/>
      <c r="P6" s="44"/>
      <c r="Q6" s="43"/>
      <c r="R6" s="44"/>
    </row>
    <row r="7" spans="1:18" ht="18" customHeight="1" hidden="1">
      <c r="A7" s="43"/>
      <c r="B7" s="42"/>
      <c r="C7" s="42"/>
      <c r="D7" s="42"/>
      <c r="E7" s="43"/>
      <c r="F7" s="43"/>
      <c r="G7" s="43"/>
      <c r="H7" s="43"/>
      <c r="I7" s="43"/>
      <c r="J7" s="44"/>
      <c r="K7" s="43"/>
      <c r="L7" s="44"/>
      <c r="M7" s="43"/>
      <c r="N7" s="44"/>
      <c r="O7" s="43"/>
      <c r="P7" s="44"/>
      <c r="Q7" s="43"/>
      <c r="R7" s="44"/>
    </row>
    <row r="8" spans="1:18" ht="3" customHeight="1" hidden="1">
      <c r="A8" s="43"/>
      <c r="B8" s="43"/>
      <c r="C8" s="43"/>
      <c r="D8" s="43"/>
      <c r="E8" s="43"/>
      <c r="F8" s="43"/>
      <c r="G8" s="43"/>
      <c r="H8" s="43"/>
      <c r="I8" s="43"/>
      <c r="J8" s="44"/>
      <c r="K8" s="43"/>
      <c r="L8" s="44"/>
      <c r="M8" s="43"/>
      <c r="N8" s="44"/>
      <c r="O8" s="43"/>
      <c r="P8" s="44"/>
      <c r="Q8" s="43"/>
      <c r="R8" s="44"/>
    </row>
    <row r="9" spans="1:18" ht="33.75" customHeight="1" hidden="1">
      <c r="A9" s="43"/>
      <c r="B9" s="43"/>
      <c r="C9" s="43"/>
      <c r="D9" s="43"/>
      <c r="E9" s="43"/>
      <c r="F9" s="43"/>
      <c r="G9" s="43"/>
      <c r="H9" s="43"/>
      <c r="I9" s="43"/>
      <c r="J9" s="44"/>
      <c r="K9" s="43"/>
      <c r="L9" s="44"/>
      <c r="M9" s="43"/>
      <c r="N9" s="44"/>
      <c r="O9" s="43"/>
      <c r="P9" s="44"/>
      <c r="Q9" s="43"/>
      <c r="R9" s="44"/>
    </row>
    <row r="10" spans="1:18" ht="33.75" customHeight="1" hidden="1">
      <c r="A10" s="43"/>
      <c r="B10" s="43"/>
      <c r="C10" s="43"/>
      <c r="D10" s="43"/>
      <c r="E10" s="43"/>
      <c r="F10" s="43"/>
      <c r="G10" s="43"/>
      <c r="H10" s="43"/>
      <c r="I10" s="43"/>
      <c r="J10" s="44"/>
      <c r="K10" s="43"/>
      <c r="L10" s="44"/>
      <c r="M10" s="43"/>
      <c r="N10" s="44"/>
      <c r="O10" s="43"/>
      <c r="P10" s="44"/>
      <c r="Q10" s="43"/>
      <c r="R10" s="44"/>
    </row>
    <row r="11" spans="1:18" ht="3" customHeight="1" hidden="1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43"/>
      <c r="L11" s="44"/>
      <c r="M11" s="43"/>
      <c r="N11" s="44"/>
      <c r="O11" s="42" t="s">
        <v>80</v>
      </c>
      <c r="P11" s="44"/>
      <c r="Q11" s="43"/>
      <c r="R11" s="44"/>
    </row>
    <row r="12" spans="1:18" ht="1.5" customHeight="1" hidden="1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43"/>
      <c r="L12" s="44"/>
      <c r="M12" s="43"/>
      <c r="N12" s="44"/>
      <c r="O12" s="43"/>
      <c r="P12" s="44"/>
      <c r="Q12" s="43"/>
      <c r="R12" s="44"/>
    </row>
    <row r="13" spans="1:18" ht="29.25" customHeight="1">
      <c r="A13" s="119" t="s">
        <v>66</v>
      </c>
      <c r="B13" s="119" t="s">
        <v>81</v>
      </c>
      <c r="C13" s="122" t="s">
        <v>115</v>
      </c>
      <c r="D13" s="119" t="s">
        <v>82</v>
      </c>
      <c r="E13" s="116" t="s">
        <v>54</v>
      </c>
      <c r="F13" s="116" t="s">
        <v>76</v>
      </c>
      <c r="G13" s="116" t="s">
        <v>75</v>
      </c>
      <c r="H13" s="125" t="s">
        <v>95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/>
    </row>
    <row r="14" spans="1:18" ht="29.25" customHeight="1">
      <c r="A14" s="120"/>
      <c r="B14" s="120"/>
      <c r="C14" s="123"/>
      <c r="D14" s="120"/>
      <c r="E14" s="117"/>
      <c r="F14" s="117"/>
      <c r="G14" s="117"/>
      <c r="H14" s="116" t="s">
        <v>83</v>
      </c>
      <c r="I14" s="130" t="s">
        <v>84</v>
      </c>
      <c r="J14" s="131"/>
      <c r="K14" s="134" t="s">
        <v>85</v>
      </c>
      <c r="L14" s="135"/>
      <c r="M14" s="125" t="s">
        <v>86</v>
      </c>
      <c r="N14" s="126"/>
      <c r="O14" s="126"/>
      <c r="P14" s="127"/>
      <c r="Q14" s="130" t="s">
        <v>89</v>
      </c>
      <c r="R14" s="131"/>
    </row>
    <row r="15" spans="1:18" ht="49.5" customHeight="1">
      <c r="A15" s="120"/>
      <c r="B15" s="120"/>
      <c r="C15" s="123"/>
      <c r="D15" s="120"/>
      <c r="E15" s="117"/>
      <c r="F15" s="117"/>
      <c r="G15" s="117"/>
      <c r="H15" s="128"/>
      <c r="I15" s="132"/>
      <c r="J15" s="133"/>
      <c r="K15" s="136"/>
      <c r="L15" s="137"/>
      <c r="M15" s="125" t="s">
        <v>87</v>
      </c>
      <c r="N15" s="127"/>
      <c r="O15" s="125" t="s">
        <v>88</v>
      </c>
      <c r="P15" s="138"/>
      <c r="Q15" s="139"/>
      <c r="R15" s="140"/>
    </row>
    <row r="16" spans="1:18" ht="3" customHeight="1" hidden="1">
      <c r="A16" s="120"/>
      <c r="B16" s="120"/>
      <c r="C16" s="123"/>
      <c r="D16" s="120"/>
      <c r="E16" s="117"/>
      <c r="F16" s="117"/>
      <c r="G16" s="117"/>
      <c r="H16" s="128"/>
      <c r="I16" s="46"/>
      <c r="J16" s="47"/>
      <c r="K16" s="48"/>
      <c r="L16" s="49"/>
      <c r="M16" s="125" t="s">
        <v>87</v>
      </c>
      <c r="N16" s="127"/>
      <c r="O16" s="125" t="s">
        <v>88</v>
      </c>
      <c r="P16" s="127"/>
      <c r="Q16" s="50"/>
      <c r="R16" s="51"/>
    </row>
    <row r="17" spans="1:18" ht="135" customHeight="1">
      <c r="A17" s="121"/>
      <c r="B17" s="121"/>
      <c r="C17" s="124"/>
      <c r="D17" s="121"/>
      <c r="E17" s="118"/>
      <c r="F17" s="118"/>
      <c r="G17" s="118"/>
      <c r="H17" s="129"/>
      <c r="I17" s="52" t="s">
        <v>78</v>
      </c>
      <c r="J17" s="52" t="s">
        <v>90</v>
      </c>
      <c r="K17" s="52" t="s">
        <v>78</v>
      </c>
      <c r="L17" s="52" t="s">
        <v>91</v>
      </c>
      <c r="M17" s="52" t="s">
        <v>78</v>
      </c>
      <c r="N17" s="52" t="s">
        <v>92</v>
      </c>
      <c r="O17" s="52" t="s">
        <v>78</v>
      </c>
      <c r="P17" s="52" t="s">
        <v>93</v>
      </c>
      <c r="Q17" s="52" t="s">
        <v>78</v>
      </c>
      <c r="R17" s="52" t="s">
        <v>94</v>
      </c>
    </row>
    <row r="18" spans="1:18" s="7" customFormat="1" ht="33.75" customHeight="1">
      <c r="A18" s="53">
        <v>1</v>
      </c>
      <c r="B18" s="53">
        <v>2</v>
      </c>
      <c r="C18" s="53">
        <v>3</v>
      </c>
      <c r="D18" s="53">
        <v>4</v>
      </c>
      <c r="E18" s="53">
        <v>5</v>
      </c>
      <c r="F18" s="53">
        <v>6</v>
      </c>
      <c r="G18" s="53">
        <v>7</v>
      </c>
      <c r="H18" s="53">
        <v>8</v>
      </c>
      <c r="I18" s="53">
        <v>9</v>
      </c>
      <c r="J18" s="54">
        <v>10</v>
      </c>
      <c r="K18" s="53">
        <v>11</v>
      </c>
      <c r="L18" s="54">
        <v>12</v>
      </c>
      <c r="M18" s="53">
        <v>13</v>
      </c>
      <c r="N18" s="54">
        <v>14</v>
      </c>
      <c r="O18" s="53">
        <v>15</v>
      </c>
      <c r="P18" s="54">
        <v>16</v>
      </c>
      <c r="Q18" s="53"/>
      <c r="R18" s="54">
        <v>18</v>
      </c>
    </row>
    <row r="19" spans="1:18" ht="51.75" customHeight="1">
      <c r="A19" s="53">
        <v>1</v>
      </c>
      <c r="B19" s="55" t="s">
        <v>97</v>
      </c>
      <c r="C19" s="56">
        <v>11</v>
      </c>
      <c r="D19" s="56">
        <v>30</v>
      </c>
      <c r="E19" s="56">
        <f>SUM(C19:D19)</f>
        <v>41</v>
      </c>
      <c r="F19" s="56">
        <v>33</v>
      </c>
      <c r="G19" s="56">
        <f>E19-F19</f>
        <v>8</v>
      </c>
      <c r="H19" s="56">
        <f>I19+K19+M19+O19+Q19</f>
        <v>33</v>
      </c>
      <c r="I19" s="56">
        <v>26</v>
      </c>
      <c r="J19" s="57">
        <f>I19/F19</f>
        <v>0.7878787878787878</v>
      </c>
      <c r="K19" s="56">
        <v>4</v>
      </c>
      <c r="L19" s="57">
        <f>K19/F19</f>
        <v>0.12121212121212122</v>
      </c>
      <c r="M19" s="56">
        <v>1</v>
      </c>
      <c r="N19" s="57">
        <f>M19/F19</f>
        <v>0.030303030303030304</v>
      </c>
      <c r="O19" s="56"/>
      <c r="P19" s="57">
        <f>O19/F19</f>
        <v>0</v>
      </c>
      <c r="Q19" s="56">
        <v>2</v>
      </c>
      <c r="R19" s="57">
        <f>Q19/F19</f>
        <v>0.06060606060606061</v>
      </c>
    </row>
    <row r="20" spans="1:18" ht="42" customHeight="1">
      <c r="A20" s="53">
        <v>2</v>
      </c>
      <c r="B20" s="55" t="s">
        <v>98</v>
      </c>
      <c r="C20" s="56">
        <v>17</v>
      </c>
      <c r="D20" s="56">
        <v>63</v>
      </c>
      <c r="E20" s="56">
        <f aca="true" t="shared" si="0" ref="E20:E27">SUM(C20:D20)</f>
        <v>80</v>
      </c>
      <c r="F20" s="56">
        <v>49</v>
      </c>
      <c r="G20" s="56">
        <f aca="true" t="shared" si="1" ref="G20:G27">E20-F20</f>
        <v>31</v>
      </c>
      <c r="H20" s="56">
        <f aca="true" t="shared" si="2" ref="H20:H28">I20+K20+M20+O20+Q20</f>
        <v>49</v>
      </c>
      <c r="I20" s="56">
        <v>30</v>
      </c>
      <c r="J20" s="57">
        <f aca="true" t="shared" si="3" ref="J20:J29">I20/F20</f>
        <v>0.6122448979591837</v>
      </c>
      <c r="K20" s="56">
        <v>14</v>
      </c>
      <c r="L20" s="57">
        <f aca="true" t="shared" si="4" ref="L20:L29">K20/F20</f>
        <v>0.2857142857142857</v>
      </c>
      <c r="M20" s="56">
        <v>2</v>
      </c>
      <c r="N20" s="57">
        <f aca="true" t="shared" si="5" ref="N20:N29">M20/F20</f>
        <v>0.04081632653061224</v>
      </c>
      <c r="O20" s="56">
        <v>1</v>
      </c>
      <c r="P20" s="57">
        <f aca="true" t="shared" si="6" ref="P20:P29">O20/F20</f>
        <v>0.02040816326530612</v>
      </c>
      <c r="Q20" s="56">
        <v>2</v>
      </c>
      <c r="R20" s="57">
        <f aca="true" t="shared" si="7" ref="R20:R29">Q20/F20</f>
        <v>0.04081632653061224</v>
      </c>
    </row>
    <row r="21" spans="1:18" ht="42.75" customHeight="1">
      <c r="A21" s="53">
        <v>3</v>
      </c>
      <c r="B21" s="55" t="s">
        <v>99</v>
      </c>
      <c r="C21" s="56">
        <v>26</v>
      </c>
      <c r="D21" s="56">
        <v>58</v>
      </c>
      <c r="E21" s="56">
        <f t="shared" si="0"/>
        <v>84</v>
      </c>
      <c r="F21" s="56">
        <v>49</v>
      </c>
      <c r="G21" s="56">
        <f t="shared" si="1"/>
        <v>35</v>
      </c>
      <c r="H21" s="56">
        <f t="shared" si="2"/>
        <v>49</v>
      </c>
      <c r="I21" s="56">
        <v>40</v>
      </c>
      <c r="J21" s="57">
        <f t="shared" si="3"/>
        <v>0.8163265306122449</v>
      </c>
      <c r="K21" s="56">
        <v>4</v>
      </c>
      <c r="L21" s="57">
        <f t="shared" si="4"/>
        <v>0.08163265306122448</v>
      </c>
      <c r="M21" s="56">
        <v>4</v>
      </c>
      <c r="N21" s="57">
        <f t="shared" si="5"/>
        <v>0.08163265306122448</v>
      </c>
      <c r="O21" s="56"/>
      <c r="P21" s="57">
        <f t="shared" si="6"/>
        <v>0</v>
      </c>
      <c r="Q21" s="56">
        <v>1</v>
      </c>
      <c r="R21" s="57">
        <f t="shared" si="7"/>
        <v>0.02040816326530612</v>
      </c>
    </row>
    <row r="22" spans="1:18" ht="46.5" customHeight="1">
      <c r="A22" s="53">
        <v>5</v>
      </c>
      <c r="B22" s="55" t="s">
        <v>100</v>
      </c>
      <c r="C22" s="56">
        <v>13</v>
      </c>
      <c r="D22" s="56">
        <v>37</v>
      </c>
      <c r="E22" s="56">
        <f t="shared" si="0"/>
        <v>50</v>
      </c>
      <c r="F22" s="56">
        <v>37</v>
      </c>
      <c r="G22" s="56">
        <f t="shared" si="1"/>
        <v>13</v>
      </c>
      <c r="H22" s="56">
        <f t="shared" si="2"/>
        <v>37</v>
      </c>
      <c r="I22" s="56">
        <v>22</v>
      </c>
      <c r="J22" s="57">
        <f t="shared" si="3"/>
        <v>0.5945945945945946</v>
      </c>
      <c r="K22" s="56">
        <v>12</v>
      </c>
      <c r="L22" s="57">
        <f t="shared" si="4"/>
        <v>0.32432432432432434</v>
      </c>
      <c r="M22" s="56"/>
      <c r="N22" s="57">
        <f t="shared" si="5"/>
        <v>0</v>
      </c>
      <c r="O22" s="56"/>
      <c r="P22" s="57">
        <f t="shared" si="6"/>
        <v>0</v>
      </c>
      <c r="Q22" s="56">
        <v>3</v>
      </c>
      <c r="R22" s="57">
        <f t="shared" si="7"/>
        <v>0.08108108108108109</v>
      </c>
    </row>
    <row r="23" spans="1:18" ht="54.75" customHeight="1">
      <c r="A23" s="53">
        <v>6</v>
      </c>
      <c r="B23" s="55" t="s">
        <v>101</v>
      </c>
      <c r="C23" s="56">
        <v>19</v>
      </c>
      <c r="D23" s="56">
        <v>67</v>
      </c>
      <c r="E23" s="56">
        <f t="shared" si="0"/>
        <v>86</v>
      </c>
      <c r="F23" s="56">
        <v>45</v>
      </c>
      <c r="G23" s="56">
        <f t="shared" si="1"/>
        <v>41</v>
      </c>
      <c r="H23" s="56">
        <f t="shared" si="2"/>
        <v>45</v>
      </c>
      <c r="I23" s="56">
        <v>32</v>
      </c>
      <c r="J23" s="57">
        <f t="shared" si="3"/>
        <v>0.7111111111111111</v>
      </c>
      <c r="K23" s="56">
        <v>7</v>
      </c>
      <c r="L23" s="57">
        <f t="shared" si="4"/>
        <v>0.15555555555555556</v>
      </c>
      <c r="M23" s="56">
        <v>1</v>
      </c>
      <c r="N23" s="57">
        <f t="shared" si="5"/>
        <v>0.022222222222222223</v>
      </c>
      <c r="O23" s="56"/>
      <c r="P23" s="57">
        <f t="shared" si="6"/>
        <v>0</v>
      </c>
      <c r="Q23" s="56">
        <v>5</v>
      </c>
      <c r="R23" s="57">
        <f t="shared" si="7"/>
        <v>0.1111111111111111</v>
      </c>
    </row>
    <row r="24" spans="1:18" ht="42.75" customHeight="1">
      <c r="A24" s="53">
        <v>7</v>
      </c>
      <c r="B24" s="55" t="s">
        <v>102</v>
      </c>
      <c r="C24" s="56">
        <v>14</v>
      </c>
      <c r="D24" s="56">
        <v>66</v>
      </c>
      <c r="E24" s="56">
        <f t="shared" si="0"/>
        <v>80</v>
      </c>
      <c r="F24" s="56">
        <v>61</v>
      </c>
      <c r="G24" s="56">
        <f t="shared" si="1"/>
        <v>19</v>
      </c>
      <c r="H24" s="56">
        <f t="shared" si="2"/>
        <v>61</v>
      </c>
      <c r="I24" s="56">
        <v>33</v>
      </c>
      <c r="J24" s="57">
        <f t="shared" si="3"/>
        <v>0.5409836065573771</v>
      </c>
      <c r="K24" s="56">
        <v>20</v>
      </c>
      <c r="L24" s="57">
        <f t="shared" si="4"/>
        <v>0.32786885245901637</v>
      </c>
      <c r="M24" s="56">
        <v>1</v>
      </c>
      <c r="N24" s="57">
        <f t="shared" si="5"/>
        <v>0.01639344262295082</v>
      </c>
      <c r="O24" s="56">
        <v>2</v>
      </c>
      <c r="P24" s="57">
        <f t="shared" si="6"/>
        <v>0.03278688524590164</v>
      </c>
      <c r="Q24" s="56">
        <v>5</v>
      </c>
      <c r="R24" s="57">
        <f t="shared" si="7"/>
        <v>0.08196721311475409</v>
      </c>
    </row>
    <row r="25" spans="1:18" ht="46.5" customHeight="1">
      <c r="A25" s="53">
        <v>8</v>
      </c>
      <c r="B25" s="55" t="s">
        <v>49</v>
      </c>
      <c r="C25" s="56">
        <v>17</v>
      </c>
      <c r="D25" s="56">
        <v>20</v>
      </c>
      <c r="E25" s="56">
        <f t="shared" si="0"/>
        <v>37</v>
      </c>
      <c r="F25" s="56">
        <v>18</v>
      </c>
      <c r="G25" s="56">
        <f t="shared" si="1"/>
        <v>19</v>
      </c>
      <c r="H25" s="56">
        <f t="shared" si="2"/>
        <v>18</v>
      </c>
      <c r="I25" s="56">
        <v>10</v>
      </c>
      <c r="J25" s="57">
        <f t="shared" si="3"/>
        <v>0.5555555555555556</v>
      </c>
      <c r="K25" s="56">
        <v>8</v>
      </c>
      <c r="L25" s="57">
        <f t="shared" si="4"/>
        <v>0.4444444444444444</v>
      </c>
      <c r="M25" s="56"/>
      <c r="N25" s="57">
        <f t="shared" si="5"/>
        <v>0</v>
      </c>
      <c r="O25" s="56"/>
      <c r="P25" s="57">
        <f t="shared" si="6"/>
        <v>0</v>
      </c>
      <c r="Q25" s="56"/>
      <c r="R25" s="57">
        <f t="shared" si="7"/>
        <v>0</v>
      </c>
    </row>
    <row r="26" spans="1:18" ht="48.75" customHeight="1">
      <c r="A26" s="53">
        <v>9</v>
      </c>
      <c r="B26" s="55" t="s">
        <v>50</v>
      </c>
      <c r="C26" s="56">
        <v>18</v>
      </c>
      <c r="D26" s="56">
        <v>61</v>
      </c>
      <c r="E26" s="56">
        <f t="shared" si="0"/>
        <v>79</v>
      </c>
      <c r="F26" s="56">
        <v>67</v>
      </c>
      <c r="G26" s="56">
        <f t="shared" si="1"/>
        <v>12</v>
      </c>
      <c r="H26" s="56">
        <f t="shared" si="2"/>
        <v>67</v>
      </c>
      <c r="I26" s="56">
        <v>47</v>
      </c>
      <c r="J26" s="57">
        <f t="shared" si="3"/>
        <v>0.7014925373134329</v>
      </c>
      <c r="K26" s="56">
        <v>16</v>
      </c>
      <c r="L26" s="57">
        <f t="shared" si="4"/>
        <v>0.23880597014925373</v>
      </c>
      <c r="M26" s="56">
        <v>4</v>
      </c>
      <c r="N26" s="57">
        <f t="shared" si="5"/>
        <v>0.05970149253731343</v>
      </c>
      <c r="O26" s="56"/>
      <c r="P26" s="57">
        <f t="shared" si="6"/>
        <v>0</v>
      </c>
      <c r="Q26" s="56"/>
      <c r="R26" s="57">
        <f t="shared" si="7"/>
        <v>0</v>
      </c>
    </row>
    <row r="27" spans="1:18" ht="56.25" customHeight="1">
      <c r="A27" s="53">
        <v>11</v>
      </c>
      <c r="B27" s="55" t="s">
        <v>103</v>
      </c>
      <c r="C27" s="56">
        <v>12</v>
      </c>
      <c r="D27" s="56">
        <v>76</v>
      </c>
      <c r="E27" s="56">
        <f t="shared" si="0"/>
        <v>88</v>
      </c>
      <c r="F27" s="56">
        <v>79</v>
      </c>
      <c r="G27" s="56">
        <f t="shared" si="1"/>
        <v>9</v>
      </c>
      <c r="H27" s="56">
        <f>I27+K27+M27+O27+Q27</f>
        <v>79</v>
      </c>
      <c r="I27" s="56">
        <v>51</v>
      </c>
      <c r="J27" s="57">
        <f t="shared" si="3"/>
        <v>0.6455696202531646</v>
      </c>
      <c r="K27" s="56">
        <v>24</v>
      </c>
      <c r="L27" s="57">
        <f t="shared" si="4"/>
        <v>0.3037974683544304</v>
      </c>
      <c r="M27" s="56">
        <v>4</v>
      </c>
      <c r="N27" s="57">
        <f t="shared" si="5"/>
        <v>0.05063291139240506</v>
      </c>
      <c r="O27" s="56"/>
      <c r="P27" s="57">
        <f t="shared" si="6"/>
        <v>0</v>
      </c>
      <c r="Q27" s="56"/>
      <c r="R27" s="57">
        <f t="shared" si="7"/>
        <v>0</v>
      </c>
    </row>
    <row r="28" spans="1:18" ht="51.75" customHeight="1">
      <c r="A28" s="53">
        <v>12</v>
      </c>
      <c r="B28" s="55" t="s">
        <v>119</v>
      </c>
      <c r="C28" s="56">
        <v>18</v>
      </c>
      <c r="D28" s="56">
        <v>58</v>
      </c>
      <c r="E28" s="56">
        <f>SUM(C28:D28)</f>
        <v>76</v>
      </c>
      <c r="F28" s="56">
        <v>47</v>
      </c>
      <c r="G28" s="56">
        <f>E28-F28</f>
        <v>29</v>
      </c>
      <c r="H28" s="56">
        <f t="shared" si="2"/>
        <v>47</v>
      </c>
      <c r="I28" s="56">
        <v>22</v>
      </c>
      <c r="J28" s="57">
        <f t="shared" si="3"/>
        <v>0.46808510638297873</v>
      </c>
      <c r="K28" s="56">
        <v>23</v>
      </c>
      <c r="L28" s="57">
        <f t="shared" si="4"/>
        <v>0.48936170212765956</v>
      </c>
      <c r="M28" s="56">
        <v>1</v>
      </c>
      <c r="N28" s="57">
        <f t="shared" si="5"/>
        <v>0.02127659574468085</v>
      </c>
      <c r="O28" s="56"/>
      <c r="P28" s="57">
        <f t="shared" si="6"/>
        <v>0</v>
      </c>
      <c r="Q28" s="56">
        <v>1</v>
      </c>
      <c r="R28" s="57">
        <f t="shared" si="7"/>
        <v>0.02127659574468085</v>
      </c>
    </row>
    <row r="29" spans="1:18" ht="42.75" customHeight="1">
      <c r="A29" s="58" t="s">
        <v>96</v>
      </c>
      <c r="B29" s="58" t="s">
        <v>114</v>
      </c>
      <c r="C29" s="58">
        <f aca="true" t="shared" si="8" ref="C29:I29">SUM(C19:C28)</f>
        <v>165</v>
      </c>
      <c r="D29" s="58">
        <f t="shared" si="8"/>
        <v>536</v>
      </c>
      <c r="E29" s="58">
        <f>SUM(E19:E28)</f>
        <v>701</v>
      </c>
      <c r="F29" s="58">
        <f t="shared" si="8"/>
        <v>485</v>
      </c>
      <c r="G29" s="79">
        <f>E29-F29</f>
        <v>216</v>
      </c>
      <c r="H29" s="58">
        <f t="shared" si="8"/>
        <v>485</v>
      </c>
      <c r="I29" s="58">
        <f t="shared" si="8"/>
        <v>313</v>
      </c>
      <c r="J29" s="57">
        <f t="shared" si="3"/>
        <v>0.6453608247422681</v>
      </c>
      <c r="K29" s="58">
        <f>SUM(K19:K28)</f>
        <v>132</v>
      </c>
      <c r="L29" s="57">
        <f t="shared" si="4"/>
        <v>0.2721649484536082</v>
      </c>
      <c r="M29" s="58">
        <f>SUM(M19:M28)</f>
        <v>18</v>
      </c>
      <c r="N29" s="59">
        <f t="shared" si="5"/>
        <v>0.03711340206185567</v>
      </c>
      <c r="O29" s="58">
        <f>SUM(O19:O28)</f>
        <v>3</v>
      </c>
      <c r="P29" s="57">
        <f t="shared" si="6"/>
        <v>0.006185567010309278</v>
      </c>
      <c r="Q29" s="58">
        <f>SUM(Q19:Q28)</f>
        <v>19</v>
      </c>
      <c r="R29" s="57">
        <f t="shared" si="7"/>
        <v>0.03917525773195876</v>
      </c>
    </row>
    <row r="30" spans="1:18" ht="24" customHeight="1">
      <c r="A30" s="43"/>
      <c r="B30" s="43"/>
      <c r="C30" s="43"/>
      <c r="D30" s="43"/>
      <c r="E30" s="43"/>
      <c r="F30" s="44"/>
      <c r="G30" s="43"/>
      <c r="H30" s="43"/>
      <c r="I30" s="43"/>
      <c r="J30" s="44"/>
      <c r="K30" s="43"/>
      <c r="L30" s="44"/>
      <c r="M30" s="43"/>
      <c r="N30" s="44"/>
      <c r="O30" s="43"/>
      <c r="P30" s="44"/>
      <c r="Q30" s="43"/>
      <c r="R30" s="44"/>
    </row>
    <row r="31" spans="1:18" ht="22.5" customHeight="1">
      <c r="A31" s="43"/>
      <c r="B31" s="43"/>
      <c r="C31" s="43"/>
      <c r="D31" s="43"/>
      <c r="E31" s="43"/>
      <c r="F31" s="44"/>
      <c r="G31" s="43"/>
      <c r="H31" s="43"/>
      <c r="I31" s="43"/>
      <c r="J31" s="44"/>
      <c r="K31" s="43"/>
      <c r="L31" s="44"/>
      <c r="M31" s="43"/>
      <c r="N31" s="44"/>
      <c r="O31" s="43"/>
      <c r="P31" s="45" t="s">
        <v>147</v>
      </c>
      <c r="Q31" s="43"/>
      <c r="R31" s="44"/>
    </row>
    <row r="32" spans="1:18" ht="33.75" customHeight="1">
      <c r="A32" s="43"/>
      <c r="B32" s="11" t="s">
        <v>164</v>
      </c>
      <c r="C32" s="43"/>
      <c r="D32" s="43"/>
      <c r="E32" s="43"/>
      <c r="F32" s="43"/>
      <c r="G32" s="43"/>
      <c r="H32" s="43"/>
      <c r="I32" s="43"/>
      <c r="J32" s="44"/>
      <c r="K32" s="43"/>
      <c r="L32" s="44"/>
      <c r="M32" s="43"/>
      <c r="N32" s="44"/>
      <c r="O32" s="43"/>
      <c r="P32" s="43" t="s">
        <v>145</v>
      </c>
      <c r="Q32" s="43"/>
      <c r="R32" s="44"/>
    </row>
    <row r="34" ht="33.75" customHeight="1">
      <c r="M34" s="2"/>
    </row>
  </sheetData>
  <sheetProtection/>
  <mergeCells count="17">
    <mergeCell ref="H13:R13"/>
    <mergeCell ref="M14:P14"/>
    <mergeCell ref="M16:N16"/>
    <mergeCell ref="O16:P16"/>
    <mergeCell ref="H14:H17"/>
    <mergeCell ref="I14:J15"/>
    <mergeCell ref="K14:L15"/>
    <mergeCell ref="M15:N15"/>
    <mergeCell ref="O15:P15"/>
    <mergeCell ref="Q14:R15"/>
    <mergeCell ref="E13:E17"/>
    <mergeCell ref="F13:F17"/>
    <mergeCell ref="G13:G17"/>
    <mergeCell ref="A13:A17"/>
    <mergeCell ref="B13:B17"/>
    <mergeCell ref="C13:C17"/>
    <mergeCell ref="D13:D17"/>
  </mergeCells>
  <printOptions horizontalCentered="1" verticalCentered="1"/>
  <pageMargins left="0" right="0" top="0" bottom="0" header="0" footer="0"/>
  <pageSetup horizontalDpi="600" verticalDpi="600" orientation="landscape" pageOrder="overThenDown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3" width="9.140625" style="70" customWidth="1"/>
    <col min="14" max="14" width="11.00390625" style="70" customWidth="1"/>
    <col min="15" max="17" width="9.140625" style="70" customWidth="1"/>
    <col min="18" max="18" width="13.7109375" style="70" customWidth="1"/>
    <col min="19" max="19" width="19.8515625" style="70" customWidth="1"/>
    <col min="20" max="16384" width="9.140625" style="70" customWidth="1"/>
  </cols>
  <sheetData>
    <row r="2" ht="18">
      <c r="A2" s="69" t="s">
        <v>28</v>
      </c>
    </row>
    <row r="3" spans="2:19" ht="18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">
      <c r="A4" s="69"/>
      <c r="B4" s="69"/>
      <c r="C4" s="69"/>
      <c r="D4" s="69"/>
      <c r="E4" s="69"/>
      <c r="F4" s="69" t="s">
        <v>51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8">
      <c r="A5" s="69"/>
      <c r="B5" s="69"/>
      <c r="C5" s="69"/>
      <c r="D5" s="69"/>
      <c r="E5" s="69"/>
      <c r="F5" s="69" t="s">
        <v>166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8">
      <c r="A6" s="69"/>
      <c r="B6" s="69"/>
      <c r="C6" s="69"/>
      <c r="D6" s="69"/>
      <c r="E6" s="69"/>
      <c r="F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18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8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 t="s">
        <v>148</v>
      </c>
      <c r="Q8" s="69"/>
      <c r="R8" s="69"/>
      <c r="S8" s="69"/>
    </row>
    <row r="9" spans="1:19" ht="13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18" hidden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8" hidden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82.5" customHeight="1">
      <c r="A12" s="71"/>
      <c r="B12" s="72"/>
      <c r="C12" s="72"/>
      <c r="D12" s="72"/>
      <c r="E12" s="73"/>
      <c r="F12" s="73"/>
      <c r="G12" s="73"/>
      <c r="H12" s="73"/>
      <c r="I12" s="73"/>
      <c r="J12" s="73"/>
      <c r="K12" s="147" t="s">
        <v>58</v>
      </c>
      <c r="L12" s="148"/>
      <c r="M12" s="148"/>
      <c r="N12" s="149"/>
      <c r="O12" s="147" t="s">
        <v>59</v>
      </c>
      <c r="P12" s="148"/>
      <c r="Q12" s="148"/>
      <c r="R12" s="149"/>
      <c r="S12" s="74" t="s">
        <v>60</v>
      </c>
    </row>
    <row r="13" spans="1:19" ht="39.75" customHeight="1">
      <c r="A13" s="147" t="s">
        <v>56</v>
      </c>
      <c r="B13" s="148"/>
      <c r="C13" s="149"/>
      <c r="D13" s="147" t="s">
        <v>57</v>
      </c>
      <c r="E13" s="148"/>
      <c r="F13" s="149"/>
      <c r="G13" s="144" t="s">
        <v>55</v>
      </c>
      <c r="H13" s="145"/>
      <c r="I13" s="146"/>
      <c r="J13" s="141" t="s">
        <v>54</v>
      </c>
      <c r="K13" s="141" t="s">
        <v>61</v>
      </c>
      <c r="L13" s="141" t="s">
        <v>57</v>
      </c>
      <c r="M13" s="141" t="s">
        <v>62</v>
      </c>
      <c r="N13" s="141" t="s">
        <v>63</v>
      </c>
      <c r="O13" s="141" t="s">
        <v>61</v>
      </c>
      <c r="P13" s="141" t="s">
        <v>57</v>
      </c>
      <c r="Q13" s="141" t="s">
        <v>62</v>
      </c>
      <c r="R13" s="141" t="s">
        <v>64</v>
      </c>
      <c r="S13" s="141" t="s">
        <v>61</v>
      </c>
    </row>
    <row r="14" spans="1:19" ht="147.75" customHeight="1">
      <c r="A14" s="75" t="s">
        <v>52</v>
      </c>
      <c r="B14" s="76" t="s">
        <v>53</v>
      </c>
      <c r="C14" s="76" t="s">
        <v>54</v>
      </c>
      <c r="D14" s="75" t="s">
        <v>52</v>
      </c>
      <c r="E14" s="76" t="s">
        <v>53</v>
      </c>
      <c r="F14" s="76" t="s">
        <v>54</v>
      </c>
      <c r="G14" s="75" t="s">
        <v>52</v>
      </c>
      <c r="H14" s="76" t="s">
        <v>53</v>
      </c>
      <c r="I14" s="76" t="s">
        <v>54</v>
      </c>
      <c r="J14" s="143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19" ht="18">
      <c r="A15" s="77">
        <v>1</v>
      </c>
      <c r="B15" s="77">
        <v>2</v>
      </c>
      <c r="C15" s="77">
        <v>3</v>
      </c>
      <c r="D15" s="77">
        <v>4</v>
      </c>
      <c r="E15" s="77">
        <v>5</v>
      </c>
      <c r="F15" s="77">
        <v>6</v>
      </c>
      <c r="G15" s="77">
        <v>7</v>
      </c>
      <c r="H15" s="77">
        <v>8</v>
      </c>
      <c r="I15" s="77">
        <v>9</v>
      </c>
      <c r="J15" s="77">
        <v>10</v>
      </c>
      <c r="K15" s="77">
        <v>11</v>
      </c>
      <c r="L15" s="77">
        <v>12</v>
      </c>
      <c r="M15" s="77">
        <v>13</v>
      </c>
      <c r="N15" s="78">
        <v>14</v>
      </c>
      <c r="O15" s="77">
        <v>15</v>
      </c>
      <c r="P15" s="77">
        <v>16</v>
      </c>
      <c r="Q15" s="77">
        <v>17</v>
      </c>
      <c r="R15" s="77">
        <v>18</v>
      </c>
      <c r="S15" s="77">
        <v>19</v>
      </c>
    </row>
    <row r="16" spans="1:19" ht="18">
      <c r="A16" s="77">
        <v>4320</v>
      </c>
      <c r="B16" s="77">
        <v>4989</v>
      </c>
      <c r="C16" s="77">
        <f>SUM(A16:B16)</f>
        <v>9309</v>
      </c>
      <c r="D16" s="77">
        <v>2323</v>
      </c>
      <c r="E16" s="77">
        <v>2673</v>
      </c>
      <c r="F16" s="77">
        <f>SUM(D16:E16)</f>
        <v>4996</v>
      </c>
      <c r="G16" s="77">
        <v>400</v>
      </c>
      <c r="H16" s="77">
        <v>688</v>
      </c>
      <c r="I16" s="77">
        <f>SUM(G16:H16)</f>
        <v>1088</v>
      </c>
      <c r="J16" s="77">
        <f>C16+F16+I16</f>
        <v>15393</v>
      </c>
      <c r="K16" s="77">
        <v>5173</v>
      </c>
      <c r="L16" s="77">
        <v>3359</v>
      </c>
      <c r="M16" s="77">
        <v>728</v>
      </c>
      <c r="N16" s="78">
        <f>SUM(K16:M16)</f>
        <v>9260</v>
      </c>
      <c r="O16" s="77">
        <f>C16-K16</f>
        <v>4136</v>
      </c>
      <c r="P16" s="77">
        <f>F16-L16</f>
        <v>1637</v>
      </c>
      <c r="Q16" s="77">
        <f>I16-M16</f>
        <v>360</v>
      </c>
      <c r="R16" s="77">
        <f>SUM(O16:Q16)</f>
        <v>6133</v>
      </c>
      <c r="S16" s="77">
        <v>938</v>
      </c>
    </row>
    <row r="17" spans="1:19" ht="18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18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18">
      <c r="A19" s="69"/>
      <c r="B19" s="69"/>
      <c r="C19" s="11" t="s">
        <v>164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 t="s">
        <v>147</v>
      </c>
      <c r="Q19" s="69"/>
      <c r="R19" s="69"/>
      <c r="S19" s="69"/>
    </row>
    <row r="20" spans="1:19" ht="18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 t="s">
        <v>145</v>
      </c>
      <c r="Q20" s="69"/>
      <c r="R20" s="69"/>
      <c r="S20" s="69"/>
    </row>
    <row r="21" spans="17:19" ht="18">
      <c r="Q21" s="69"/>
      <c r="R21" s="69"/>
      <c r="S21" s="69"/>
    </row>
  </sheetData>
  <sheetProtection/>
  <mergeCells count="15">
    <mergeCell ref="K12:N12"/>
    <mergeCell ref="O12:R12"/>
    <mergeCell ref="K13:K14"/>
    <mergeCell ref="L13:L14"/>
    <mergeCell ref="M13:M14"/>
    <mergeCell ref="N13:N14"/>
    <mergeCell ref="S13:S14"/>
    <mergeCell ref="J13:J14"/>
    <mergeCell ref="G13:I13"/>
    <mergeCell ref="A13:C13"/>
    <mergeCell ref="D13:F13"/>
    <mergeCell ref="O13:O14"/>
    <mergeCell ref="P13:P14"/>
    <mergeCell ref="Q13:Q14"/>
    <mergeCell ref="R13:R14"/>
  </mergeCells>
  <printOptions horizontalCentered="1" verticalCentered="1"/>
  <pageMargins left="0" right="0" top="0" bottom="0" header="0" footer="0"/>
  <pageSetup horizontalDpi="600" verticalDpi="600" orientation="landscape" pageOrder="overThenDown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3" max="3" width="21.7109375" style="0" customWidth="1"/>
    <col min="4" max="4" width="32.8515625" style="0" customWidth="1"/>
    <col min="5" max="5" width="28.57421875" style="0" customWidth="1"/>
    <col min="6" max="6" width="30.140625" style="0" customWidth="1"/>
    <col min="7" max="7" width="27.8515625" style="0" customWidth="1"/>
    <col min="8" max="8" width="49.28125" style="0" customWidth="1"/>
    <col min="9" max="9" width="26.57421875" style="0" customWidth="1"/>
  </cols>
  <sheetData>
    <row r="3" ht="18">
      <c r="B3" s="13" t="s">
        <v>28</v>
      </c>
    </row>
    <row r="4" spans="1:9" ht="18">
      <c r="A4" s="13"/>
      <c r="B4" s="13"/>
      <c r="C4" s="13"/>
      <c r="D4" s="13"/>
      <c r="E4" s="13"/>
      <c r="F4" s="13"/>
      <c r="G4" s="13"/>
      <c r="H4" s="13"/>
      <c r="I4" s="13"/>
    </row>
    <row r="5" spans="1:9" ht="18">
      <c r="A5" s="13"/>
      <c r="C5" s="13"/>
      <c r="D5" s="13"/>
      <c r="E5" s="13"/>
      <c r="F5" s="13"/>
      <c r="G5" s="13"/>
      <c r="H5" s="13"/>
      <c r="I5" s="13"/>
    </row>
    <row r="6" spans="1:9" ht="18">
      <c r="A6" s="13"/>
      <c r="B6" s="13"/>
      <c r="C6" s="13"/>
      <c r="D6" s="13"/>
      <c r="E6" s="13" t="s">
        <v>159</v>
      </c>
      <c r="F6" s="13"/>
      <c r="G6" s="13"/>
      <c r="H6" s="13"/>
      <c r="I6" s="13"/>
    </row>
    <row r="7" spans="1:9" ht="18">
      <c r="A7" s="13"/>
      <c r="B7" s="13"/>
      <c r="C7" s="13"/>
      <c r="D7" s="13"/>
      <c r="E7" s="80" t="s">
        <v>167</v>
      </c>
      <c r="F7" s="13"/>
      <c r="G7" s="13"/>
      <c r="H7" s="13"/>
      <c r="I7" s="13"/>
    </row>
    <row r="8" spans="1:9" ht="18">
      <c r="A8" s="13"/>
      <c r="B8" s="13"/>
      <c r="C8" s="13"/>
      <c r="D8" s="13"/>
      <c r="F8" s="13"/>
      <c r="G8" s="13"/>
      <c r="H8" s="13"/>
      <c r="I8" s="13"/>
    </row>
    <row r="9" spans="1:9" ht="18">
      <c r="A9" s="13"/>
      <c r="B9" s="13"/>
      <c r="C9" s="13"/>
      <c r="D9" s="13"/>
      <c r="F9" s="13"/>
      <c r="G9" s="13"/>
      <c r="H9" s="13"/>
      <c r="I9" s="13"/>
    </row>
    <row r="10" spans="1:9" ht="18">
      <c r="A10" s="13"/>
      <c r="B10" s="13"/>
      <c r="C10" s="13"/>
      <c r="D10" s="13"/>
      <c r="E10" s="13"/>
      <c r="F10" s="13"/>
      <c r="G10" s="13"/>
      <c r="H10" s="13" t="s">
        <v>160</v>
      </c>
      <c r="I10" s="13"/>
    </row>
    <row r="11" spans="1:9" ht="18">
      <c r="A11" s="13"/>
      <c r="B11" s="13"/>
      <c r="C11" s="13"/>
      <c r="D11" s="13"/>
      <c r="E11" s="13"/>
      <c r="F11" s="13"/>
      <c r="G11" s="13"/>
      <c r="I11" s="13"/>
    </row>
    <row r="12" spans="1:9" ht="9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8" hidden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69.75" customHeight="1">
      <c r="A14" s="13"/>
      <c r="B14" s="150" t="s">
        <v>156</v>
      </c>
      <c r="C14" s="150"/>
      <c r="D14" s="66" t="s">
        <v>132</v>
      </c>
      <c r="E14" s="67" t="s">
        <v>161</v>
      </c>
      <c r="F14" s="67" t="s">
        <v>54</v>
      </c>
      <c r="G14" s="67" t="s">
        <v>162</v>
      </c>
      <c r="H14" s="67" t="s">
        <v>163</v>
      </c>
      <c r="I14" s="13"/>
    </row>
    <row r="15" spans="1:9" ht="50.25" customHeight="1">
      <c r="A15" s="13"/>
      <c r="B15" s="67" t="s">
        <v>146</v>
      </c>
      <c r="C15" s="67"/>
      <c r="D15" s="67"/>
      <c r="E15" s="67">
        <v>2429</v>
      </c>
      <c r="F15" s="67">
        <f>SUM(D15:E15)</f>
        <v>2429</v>
      </c>
      <c r="G15" s="67">
        <v>123</v>
      </c>
      <c r="H15" s="67">
        <f>F15-G15</f>
        <v>2306</v>
      </c>
      <c r="I15" s="13"/>
    </row>
    <row r="16" spans="1:9" ht="18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0.25">
      <c r="A17" s="13"/>
      <c r="B17" s="43" t="s">
        <v>149</v>
      </c>
      <c r="C17" s="13"/>
      <c r="D17" s="13"/>
      <c r="E17" s="13"/>
      <c r="F17" s="13"/>
      <c r="G17" s="13"/>
      <c r="H17" s="61" t="s">
        <v>147</v>
      </c>
      <c r="I17" s="13"/>
    </row>
    <row r="18" spans="1:9" ht="20.25">
      <c r="A18" s="13"/>
      <c r="B18" s="13"/>
      <c r="C18" s="13"/>
      <c r="D18" s="13"/>
      <c r="E18" s="13"/>
      <c r="F18" s="13"/>
      <c r="G18" s="13"/>
      <c r="H18" s="61" t="s">
        <v>118</v>
      </c>
      <c r="I18" s="13"/>
    </row>
    <row r="19" spans="1:9" ht="18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8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8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8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8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8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8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8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8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8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8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8">
      <c r="A30" s="13"/>
      <c r="B30" s="13"/>
      <c r="C30" s="13"/>
      <c r="D30" s="13"/>
      <c r="E30" s="13"/>
      <c r="F30" s="13"/>
      <c r="G30" s="13"/>
      <c r="H30" s="13"/>
      <c r="I30" s="13"/>
    </row>
  </sheetData>
  <sheetProtection/>
  <mergeCells count="1">
    <mergeCell ref="B14:C1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SheetLayoutView="75" zoomScalePageLayoutView="0" workbookViewId="0" topLeftCell="A1">
      <selection activeCell="A1" sqref="A1"/>
    </sheetView>
  </sheetViews>
  <sheetFormatPr defaultColWidth="13.7109375" defaultRowHeight="12.75"/>
  <cols>
    <col min="1" max="1" width="11.7109375" style="1" customWidth="1"/>
    <col min="2" max="2" width="23.57421875" style="1" customWidth="1"/>
    <col min="3" max="3" width="17.7109375" style="1" customWidth="1"/>
    <col min="4" max="4" width="16.140625" style="1" customWidth="1"/>
    <col min="5" max="5" width="15.00390625" style="1" customWidth="1"/>
    <col min="6" max="6" width="17.140625" style="1" customWidth="1"/>
    <col min="7" max="7" width="17.8515625" style="1" customWidth="1"/>
    <col min="8" max="8" width="18.00390625" style="1" customWidth="1"/>
    <col min="9" max="9" width="15.140625" style="1" customWidth="1"/>
    <col min="10" max="10" width="12.00390625" style="1" customWidth="1"/>
    <col min="11" max="11" width="13.28125" style="1" customWidth="1"/>
    <col min="12" max="12" width="13.421875" style="1" customWidth="1"/>
    <col min="13" max="13" width="11.421875" style="1" customWidth="1"/>
    <col min="14" max="14" width="16.7109375" style="1" customWidth="1"/>
    <col min="15" max="16384" width="13.7109375" style="1" customWidth="1"/>
  </cols>
  <sheetData>
    <row r="1" spans="1:14" ht="18">
      <c r="A1" s="11"/>
      <c r="B1" s="12" t="s">
        <v>28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>
      <c r="A2" s="11"/>
      <c r="B2" s="11"/>
      <c r="C2" s="11"/>
      <c r="D2" s="11"/>
      <c r="E2" s="11"/>
      <c r="F2" s="12" t="s">
        <v>26</v>
      </c>
      <c r="H2" s="11"/>
      <c r="I2" s="11"/>
      <c r="J2" s="11"/>
      <c r="K2" s="11"/>
      <c r="L2" s="11"/>
      <c r="M2" s="11"/>
      <c r="N2" s="11"/>
    </row>
    <row r="3" spans="1:14" ht="18">
      <c r="A3" s="11"/>
      <c r="B3" s="11"/>
      <c r="C3" s="11"/>
      <c r="D3" s="11"/>
      <c r="E3" s="11"/>
      <c r="F3" s="12" t="s">
        <v>65</v>
      </c>
      <c r="G3" s="11"/>
      <c r="H3" s="11"/>
      <c r="I3" s="11"/>
      <c r="J3" s="11"/>
      <c r="K3" s="11"/>
      <c r="L3" s="11"/>
      <c r="M3" s="11"/>
      <c r="N3" s="11"/>
    </row>
    <row r="4" spans="1:14" ht="18">
      <c r="A4" s="12"/>
      <c r="B4" s="12"/>
      <c r="C4" s="11"/>
      <c r="D4" s="11"/>
      <c r="E4" s="12"/>
      <c r="F4" s="81" t="s">
        <v>165</v>
      </c>
      <c r="G4" s="11"/>
      <c r="H4" s="11"/>
      <c r="I4" s="11"/>
      <c r="J4" s="11"/>
      <c r="K4" s="11"/>
      <c r="L4" s="11"/>
      <c r="M4" s="11"/>
      <c r="N4" s="11"/>
    </row>
    <row r="5" spans="1:14" ht="18">
      <c r="A5" s="11"/>
      <c r="B5" s="11"/>
      <c r="C5" s="11"/>
      <c r="D5" s="11"/>
      <c r="E5" s="11"/>
      <c r="F5" s="11"/>
      <c r="G5" s="11"/>
      <c r="H5" s="12"/>
      <c r="I5" s="12"/>
      <c r="J5" s="12"/>
      <c r="K5" s="11"/>
      <c r="L5" s="12" t="s">
        <v>116</v>
      </c>
      <c r="M5" s="11"/>
      <c r="N5" s="11"/>
    </row>
    <row r="6" spans="1:14" ht="0.75" customHeight="1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  <c r="N6" s="11"/>
    </row>
    <row r="7" spans="1:14" ht="18" hidden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5.2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 hidden="1">
      <c r="A9" s="11"/>
      <c r="B9" s="11"/>
      <c r="C9" s="12"/>
      <c r="D9" s="12"/>
      <c r="E9" s="12"/>
      <c r="F9" s="12"/>
      <c r="G9" s="11"/>
      <c r="H9" s="11"/>
      <c r="I9" s="11"/>
      <c r="J9" s="11"/>
      <c r="K9" s="11"/>
      <c r="L9" s="11"/>
      <c r="M9" s="11"/>
      <c r="N9" s="11"/>
    </row>
    <row r="10" spans="1:14" ht="18" hidden="1">
      <c r="A10" s="11"/>
      <c r="B10" s="11"/>
      <c r="C10" s="12"/>
      <c r="D10" s="12"/>
      <c r="E10" s="12"/>
      <c r="F10" s="12"/>
      <c r="G10" s="11"/>
      <c r="H10" s="11"/>
      <c r="I10" s="11"/>
      <c r="J10" s="11"/>
      <c r="K10" s="11"/>
      <c r="L10" s="11"/>
      <c r="M10" s="11"/>
      <c r="N10" s="11"/>
    </row>
    <row r="11" spans="1:14" ht="18" hidden="1">
      <c r="A11" s="12"/>
      <c r="B11" s="12"/>
      <c r="C11" s="12"/>
      <c r="D11" s="12"/>
      <c r="E11" s="12"/>
      <c r="F11" s="12"/>
      <c r="G11" s="11"/>
      <c r="H11" s="11"/>
      <c r="I11" s="11"/>
      <c r="J11" s="11"/>
      <c r="K11" s="11"/>
      <c r="L11" s="11"/>
      <c r="M11" s="11"/>
      <c r="N11" s="11"/>
    </row>
    <row r="12" spans="1:14" ht="18" hidden="1">
      <c r="A12" s="11"/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</row>
    <row r="13" spans="1:14" ht="18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32.25" customHeight="1">
      <c r="A14" s="83" t="s">
        <v>66</v>
      </c>
      <c r="B14" s="83" t="s">
        <v>67</v>
      </c>
      <c r="C14" s="88" t="s">
        <v>68</v>
      </c>
      <c r="D14" s="89"/>
      <c r="E14" s="89"/>
      <c r="F14" s="89"/>
      <c r="G14" s="90"/>
      <c r="H14" s="83" t="s">
        <v>74</v>
      </c>
      <c r="I14" s="88" t="s">
        <v>69</v>
      </c>
      <c r="J14" s="89"/>
      <c r="K14" s="89"/>
      <c r="L14" s="89"/>
      <c r="M14" s="90"/>
      <c r="N14" s="83" t="s">
        <v>70</v>
      </c>
    </row>
    <row r="15" spans="1:14" ht="204.75" customHeight="1">
      <c r="A15" s="84"/>
      <c r="B15" s="84"/>
      <c r="C15" s="19" t="s">
        <v>52</v>
      </c>
      <c r="D15" s="19" t="s">
        <v>71</v>
      </c>
      <c r="E15" s="25" t="s">
        <v>54</v>
      </c>
      <c r="F15" s="19" t="s">
        <v>72</v>
      </c>
      <c r="G15" s="19" t="s">
        <v>73</v>
      </c>
      <c r="H15" s="84"/>
      <c r="I15" s="19" t="s">
        <v>52</v>
      </c>
      <c r="J15" s="19" t="s">
        <v>71</v>
      </c>
      <c r="K15" s="25" t="s">
        <v>54</v>
      </c>
      <c r="L15" s="19" t="s">
        <v>72</v>
      </c>
      <c r="M15" s="19" t="s">
        <v>73</v>
      </c>
      <c r="N15" s="84"/>
    </row>
    <row r="16" spans="1:14" s="5" customFormat="1" ht="18.75" customHeight="1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</row>
    <row r="17" spans="1:14" ht="45" customHeight="1">
      <c r="A17" s="23">
        <v>1</v>
      </c>
      <c r="B17" s="36" t="s">
        <v>105</v>
      </c>
      <c r="C17" s="23">
        <v>75</v>
      </c>
      <c r="D17" s="23">
        <v>239</v>
      </c>
      <c r="E17" s="23">
        <f>SUM(C17:D17)</f>
        <v>314</v>
      </c>
      <c r="F17" s="23">
        <v>215</v>
      </c>
      <c r="G17" s="23">
        <f>E17-F17</f>
        <v>99</v>
      </c>
      <c r="H17" s="38">
        <f>F17/E17</f>
        <v>0.6847133757961783</v>
      </c>
      <c r="I17" s="23"/>
      <c r="J17" s="23"/>
      <c r="K17" s="23">
        <f>SUM(I17:J17)</f>
        <v>0</v>
      </c>
      <c r="L17" s="23"/>
      <c r="M17" s="23">
        <f>K17-L17</f>
        <v>0</v>
      </c>
      <c r="N17" s="38" t="e">
        <f>L17/K17</f>
        <v>#DIV/0!</v>
      </c>
    </row>
    <row r="18" spans="1:14" ht="45" customHeight="1">
      <c r="A18" s="23">
        <v>2</v>
      </c>
      <c r="B18" s="36" t="s">
        <v>104</v>
      </c>
      <c r="C18" s="23">
        <v>92</v>
      </c>
      <c r="D18" s="23">
        <v>266</v>
      </c>
      <c r="E18" s="23">
        <f aca="true" t="shared" si="0" ref="E18:E27">SUM(C18:D18)</f>
        <v>358</v>
      </c>
      <c r="F18" s="23">
        <v>239</v>
      </c>
      <c r="G18" s="23">
        <f aca="true" t="shared" si="1" ref="G18:G27">E18-F18</f>
        <v>119</v>
      </c>
      <c r="H18" s="38">
        <f aca="true" t="shared" si="2" ref="H18:H27">F18/E18</f>
        <v>0.6675977653631285</v>
      </c>
      <c r="I18" s="35"/>
      <c r="J18" s="23"/>
      <c r="K18" s="23">
        <f>SUM(I18:J18)</f>
        <v>0</v>
      </c>
      <c r="L18" s="23"/>
      <c r="M18" s="23">
        <f aca="true" t="shared" si="3" ref="M18:M27">K18-L18</f>
        <v>0</v>
      </c>
      <c r="N18" s="38" t="e">
        <f aca="true" t="shared" si="4" ref="N18:N27">L18/K18</f>
        <v>#DIV/0!</v>
      </c>
    </row>
    <row r="19" spans="1:14" ht="39" customHeight="1">
      <c r="A19" s="23">
        <v>3</v>
      </c>
      <c r="B19" s="36" t="s">
        <v>106</v>
      </c>
      <c r="C19" s="23">
        <v>98</v>
      </c>
      <c r="D19" s="23">
        <v>219</v>
      </c>
      <c r="E19" s="23">
        <f t="shared" si="0"/>
        <v>317</v>
      </c>
      <c r="F19" s="23">
        <v>221</v>
      </c>
      <c r="G19" s="23">
        <f t="shared" si="1"/>
        <v>96</v>
      </c>
      <c r="H19" s="38">
        <f t="shared" si="2"/>
        <v>0.6971608832807571</v>
      </c>
      <c r="I19" s="35"/>
      <c r="J19" s="23"/>
      <c r="K19" s="23">
        <f aca="true" t="shared" si="5" ref="K19:K27">SUM(I19:J19)</f>
        <v>0</v>
      </c>
      <c r="L19" s="23"/>
      <c r="M19" s="23">
        <f t="shared" si="3"/>
        <v>0</v>
      </c>
      <c r="N19" s="38" t="e">
        <f t="shared" si="4"/>
        <v>#DIV/0!</v>
      </c>
    </row>
    <row r="20" spans="1:14" ht="55.5" customHeight="1">
      <c r="A20" s="23">
        <v>5</v>
      </c>
      <c r="B20" s="36" t="s">
        <v>107</v>
      </c>
      <c r="C20" s="23">
        <v>131</v>
      </c>
      <c r="D20" s="23">
        <v>213</v>
      </c>
      <c r="E20" s="23">
        <f t="shared" si="0"/>
        <v>344</v>
      </c>
      <c r="F20" s="23">
        <v>207</v>
      </c>
      <c r="G20" s="23">
        <f t="shared" si="1"/>
        <v>137</v>
      </c>
      <c r="H20" s="38">
        <f t="shared" si="2"/>
        <v>0.6017441860465116</v>
      </c>
      <c r="I20" s="35"/>
      <c r="J20" s="23"/>
      <c r="K20" s="23">
        <f t="shared" si="5"/>
        <v>0</v>
      </c>
      <c r="L20" s="23"/>
      <c r="M20" s="23">
        <f t="shared" si="3"/>
        <v>0</v>
      </c>
      <c r="N20" s="38" t="e">
        <f t="shared" si="4"/>
        <v>#DIV/0!</v>
      </c>
    </row>
    <row r="21" spans="1:14" ht="53.25" customHeight="1">
      <c r="A21" s="23">
        <v>6</v>
      </c>
      <c r="B21" s="36" t="s">
        <v>108</v>
      </c>
      <c r="C21" s="23">
        <v>148</v>
      </c>
      <c r="D21" s="23">
        <v>202</v>
      </c>
      <c r="E21" s="23">
        <f t="shared" si="0"/>
        <v>350</v>
      </c>
      <c r="F21" s="23">
        <v>210</v>
      </c>
      <c r="G21" s="23">
        <f t="shared" si="1"/>
        <v>140</v>
      </c>
      <c r="H21" s="38">
        <f t="shared" si="2"/>
        <v>0.6</v>
      </c>
      <c r="I21" s="35"/>
      <c r="J21" s="23"/>
      <c r="K21" s="23">
        <f t="shared" si="5"/>
        <v>0</v>
      </c>
      <c r="L21" s="23"/>
      <c r="M21" s="23">
        <f t="shared" si="3"/>
        <v>0</v>
      </c>
      <c r="N21" s="38" t="e">
        <f t="shared" si="4"/>
        <v>#DIV/0!</v>
      </c>
    </row>
    <row r="22" spans="1:14" ht="46.5" customHeight="1">
      <c r="A22" s="23">
        <v>7</v>
      </c>
      <c r="B22" s="36" t="s">
        <v>109</v>
      </c>
      <c r="C22" s="23">
        <v>27</v>
      </c>
      <c r="D22" s="23">
        <v>115</v>
      </c>
      <c r="E22" s="23">
        <f t="shared" si="0"/>
        <v>142</v>
      </c>
      <c r="F22" s="23">
        <v>71</v>
      </c>
      <c r="G22" s="23">
        <f t="shared" si="1"/>
        <v>71</v>
      </c>
      <c r="H22" s="38">
        <f t="shared" si="2"/>
        <v>0.5</v>
      </c>
      <c r="I22" s="68">
        <v>400</v>
      </c>
      <c r="J22" s="68">
        <v>688</v>
      </c>
      <c r="K22" s="68">
        <f t="shared" si="5"/>
        <v>1088</v>
      </c>
      <c r="L22" s="68">
        <v>728</v>
      </c>
      <c r="M22" s="68">
        <f t="shared" si="3"/>
        <v>360</v>
      </c>
      <c r="N22" s="38">
        <f t="shared" si="4"/>
        <v>0.6691176470588235</v>
      </c>
    </row>
    <row r="23" spans="1:14" ht="45.75" customHeight="1">
      <c r="A23" s="23">
        <v>8</v>
      </c>
      <c r="B23" s="36" t="s">
        <v>110</v>
      </c>
      <c r="C23" s="23">
        <v>123</v>
      </c>
      <c r="D23" s="23">
        <v>179</v>
      </c>
      <c r="E23" s="23">
        <f t="shared" si="0"/>
        <v>302</v>
      </c>
      <c r="F23" s="23">
        <v>184</v>
      </c>
      <c r="G23" s="23">
        <f t="shared" si="1"/>
        <v>118</v>
      </c>
      <c r="H23" s="38">
        <f t="shared" si="2"/>
        <v>0.609271523178808</v>
      </c>
      <c r="I23" s="35"/>
      <c r="J23" s="23"/>
      <c r="K23" s="23">
        <f t="shared" si="5"/>
        <v>0</v>
      </c>
      <c r="L23" s="23"/>
      <c r="M23" s="23">
        <f t="shared" si="3"/>
        <v>0</v>
      </c>
      <c r="N23" s="38" t="e">
        <f t="shared" si="4"/>
        <v>#DIV/0!</v>
      </c>
    </row>
    <row r="24" spans="1:14" ht="48" customHeight="1">
      <c r="A24" s="23">
        <v>9</v>
      </c>
      <c r="B24" s="36" t="s">
        <v>111</v>
      </c>
      <c r="C24" s="23">
        <v>10</v>
      </c>
      <c r="D24" s="23">
        <v>184</v>
      </c>
      <c r="E24" s="23">
        <f>SUM(C24:D24)</f>
        <v>194</v>
      </c>
      <c r="F24" s="23">
        <v>173</v>
      </c>
      <c r="G24" s="23">
        <f t="shared" si="1"/>
        <v>21</v>
      </c>
      <c r="H24" s="38">
        <f t="shared" si="2"/>
        <v>0.8917525773195877</v>
      </c>
      <c r="I24" s="35"/>
      <c r="J24" s="23"/>
      <c r="K24" s="23">
        <f t="shared" si="5"/>
        <v>0</v>
      </c>
      <c r="L24" s="23"/>
      <c r="M24" s="23">
        <f t="shared" si="3"/>
        <v>0</v>
      </c>
      <c r="N24" s="38" t="e">
        <f t="shared" si="4"/>
        <v>#DIV/0!</v>
      </c>
    </row>
    <row r="25" spans="1:14" ht="57.75" customHeight="1">
      <c r="A25" s="23">
        <v>11</v>
      </c>
      <c r="B25" s="36" t="s">
        <v>112</v>
      </c>
      <c r="C25" s="23">
        <v>16</v>
      </c>
      <c r="D25" s="23">
        <v>181</v>
      </c>
      <c r="E25" s="23">
        <f t="shared" si="0"/>
        <v>197</v>
      </c>
      <c r="F25" s="23">
        <v>175</v>
      </c>
      <c r="G25" s="23">
        <f t="shared" si="1"/>
        <v>22</v>
      </c>
      <c r="H25" s="38">
        <f t="shared" si="2"/>
        <v>0.8883248730964467</v>
      </c>
      <c r="I25" s="35"/>
      <c r="J25" s="23"/>
      <c r="K25" s="23">
        <f t="shared" si="5"/>
        <v>0</v>
      </c>
      <c r="L25" s="23"/>
      <c r="M25" s="23">
        <f t="shared" si="3"/>
        <v>0</v>
      </c>
      <c r="N25" s="38" t="e">
        <f t="shared" si="4"/>
        <v>#DIV/0!</v>
      </c>
    </row>
    <row r="26" spans="1:14" ht="45.75" customHeight="1">
      <c r="A26" s="23" t="s">
        <v>117</v>
      </c>
      <c r="B26" s="36" t="s">
        <v>118</v>
      </c>
      <c r="C26" s="23">
        <v>129</v>
      </c>
      <c r="D26" s="39">
        <v>141</v>
      </c>
      <c r="E26" s="23">
        <f t="shared" si="0"/>
        <v>270</v>
      </c>
      <c r="F26" s="39">
        <v>206</v>
      </c>
      <c r="G26" s="23">
        <f t="shared" si="1"/>
        <v>64</v>
      </c>
      <c r="H26" s="38">
        <f t="shared" si="2"/>
        <v>0.762962962962963</v>
      </c>
      <c r="I26" s="35"/>
      <c r="J26" s="23"/>
      <c r="K26" s="23">
        <f>SUM(I26:J26)</f>
        <v>0</v>
      </c>
      <c r="L26" s="23"/>
      <c r="M26" s="23">
        <f t="shared" si="3"/>
        <v>0</v>
      </c>
      <c r="N26" s="38" t="e">
        <f t="shared" si="4"/>
        <v>#DIV/0!</v>
      </c>
    </row>
    <row r="27" spans="1:14" ht="36.75" customHeight="1">
      <c r="A27" s="23" t="s">
        <v>96</v>
      </c>
      <c r="B27" s="40" t="s">
        <v>114</v>
      </c>
      <c r="C27" s="23">
        <f>SUM(C17:C26)</f>
        <v>849</v>
      </c>
      <c r="D27" s="23">
        <f>SUM(D17:D26)</f>
        <v>1939</v>
      </c>
      <c r="E27" s="23">
        <f t="shared" si="0"/>
        <v>2788</v>
      </c>
      <c r="F27" s="23">
        <f>SUM(F17:F26)</f>
        <v>1901</v>
      </c>
      <c r="G27" s="23">
        <f t="shared" si="1"/>
        <v>887</v>
      </c>
      <c r="H27" s="38">
        <f t="shared" si="2"/>
        <v>0.6818507890961263</v>
      </c>
      <c r="I27" s="68">
        <f>SUM(I17:I25)</f>
        <v>400</v>
      </c>
      <c r="J27" s="68">
        <f>SUM(J17:J25)</f>
        <v>688</v>
      </c>
      <c r="K27" s="68">
        <f t="shared" si="5"/>
        <v>1088</v>
      </c>
      <c r="L27" s="68">
        <f>SUM(L17:L25)</f>
        <v>728</v>
      </c>
      <c r="M27" s="68">
        <f t="shared" si="3"/>
        <v>360</v>
      </c>
      <c r="N27" s="38">
        <f t="shared" si="4"/>
        <v>0.6691176470588235</v>
      </c>
    </row>
    <row r="28" spans="1:14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8">
      <c r="A29" s="11"/>
      <c r="B29" s="11" t="s">
        <v>164</v>
      </c>
      <c r="C29" s="11"/>
      <c r="D29" s="11"/>
      <c r="E29" s="11"/>
      <c r="F29" s="11"/>
      <c r="G29" s="11"/>
      <c r="H29" s="11"/>
      <c r="I29" s="11"/>
      <c r="J29" s="11"/>
      <c r="K29" s="12" t="s">
        <v>147</v>
      </c>
      <c r="L29" s="11"/>
      <c r="M29" s="11"/>
      <c r="N29" s="11"/>
    </row>
    <row r="30" spans="1:14" ht="18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 t="s">
        <v>145</v>
      </c>
      <c r="L30" s="11"/>
      <c r="M30" s="11"/>
      <c r="N30" s="11"/>
    </row>
  </sheetData>
  <sheetProtection/>
  <mergeCells count="6">
    <mergeCell ref="I14:M14"/>
    <mergeCell ref="N14:N15"/>
    <mergeCell ref="A14:A15"/>
    <mergeCell ref="B14:B15"/>
    <mergeCell ref="C14:G14"/>
    <mergeCell ref="H14:H15"/>
  </mergeCells>
  <printOptions horizontalCentered="1" verticalCentered="1"/>
  <pageMargins left="0" right="0" top="0" bottom="0" header="0" footer="0"/>
  <pageSetup horizontalDpi="600" verticalDpi="600" orientation="landscape" pageOrder="overThenDown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4.8515625" style="0" customWidth="1"/>
    <col min="5" max="5" width="39.8515625" style="0" customWidth="1"/>
    <col min="6" max="6" width="47.140625" style="0" customWidth="1"/>
    <col min="7" max="7" width="38.57421875" style="0" customWidth="1"/>
    <col min="14" max="14" width="25.00390625" style="60" customWidth="1"/>
    <col min="15" max="15" width="22.140625" style="60" customWidth="1"/>
  </cols>
  <sheetData>
    <row r="1" spans="1:11" ht="2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0.25">
      <c r="A2" s="61"/>
      <c r="B2" s="61" t="s">
        <v>153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20.25">
      <c r="A3" s="61"/>
      <c r="B3" s="61" t="s">
        <v>155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20.25">
      <c r="A6" s="61"/>
      <c r="B6" s="61"/>
      <c r="C6" s="61"/>
      <c r="D6" s="62" t="s">
        <v>154</v>
      </c>
      <c r="E6" s="61"/>
      <c r="F6" s="61"/>
      <c r="G6" s="61"/>
      <c r="H6" s="61"/>
      <c r="I6" s="61"/>
      <c r="J6" s="61"/>
      <c r="K6" s="61"/>
    </row>
    <row r="7" spans="1:11" ht="20.25">
      <c r="A7" s="61"/>
      <c r="B7" s="61"/>
      <c r="C7" s="61"/>
      <c r="D7" s="82" t="s">
        <v>168</v>
      </c>
      <c r="E7" s="61"/>
      <c r="F7" s="61"/>
      <c r="G7" s="61"/>
      <c r="H7" s="61"/>
      <c r="I7" s="61"/>
      <c r="J7" s="61"/>
      <c r="K7" s="61"/>
    </row>
    <row r="8" spans="1:11" ht="2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6.5" customHeight="1">
      <c r="A9" s="61"/>
      <c r="B9" s="61"/>
      <c r="C9" s="61"/>
      <c r="D9" s="61"/>
      <c r="E9" s="62"/>
      <c r="F9" s="62"/>
      <c r="G9" s="61"/>
      <c r="H9" s="61"/>
      <c r="I9" s="61"/>
      <c r="J9" s="61"/>
      <c r="K9" s="61"/>
    </row>
    <row r="10" spans="1:11" ht="20.25" hidden="1">
      <c r="A10" s="61"/>
      <c r="B10" s="61"/>
      <c r="C10" s="61"/>
      <c r="D10" s="61"/>
      <c r="E10" s="62"/>
      <c r="F10" s="62"/>
      <c r="G10" s="61"/>
      <c r="H10" s="61"/>
      <c r="I10" s="61"/>
      <c r="J10" s="61"/>
      <c r="K10" s="61"/>
    </row>
    <row r="11" spans="1:11" ht="20.25" hidden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6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7.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39" customHeight="1" hidden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20.25" hidden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69.75" customHeight="1">
      <c r="A16" s="61"/>
      <c r="B16" s="151" t="s">
        <v>156</v>
      </c>
      <c r="C16" s="152"/>
      <c r="D16" s="153"/>
      <c r="E16" s="63" t="s">
        <v>157</v>
      </c>
      <c r="F16" s="63" t="s">
        <v>158</v>
      </c>
      <c r="G16" s="64" t="s">
        <v>114</v>
      </c>
      <c r="H16" s="61"/>
      <c r="I16" s="61"/>
      <c r="J16" s="61"/>
      <c r="K16" s="61"/>
    </row>
    <row r="17" spans="1:11" ht="60.75" customHeight="1">
      <c r="A17" s="61"/>
      <c r="B17" s="154" t="s">
        <v>146</v>
      </c>
      <c r="C17" s="155"/>
      <c r="D17" s="156"/>
      <c r="E17" s="65">
        <v>90123149</v>
      </c>
      <c r="F17" s="65">
        <v>4355148</v>
      </c>
      <c r="G17" s="65">
        <f>SUM(E17:F17)</f>
        <v>94478297</v>
      </c>
      <c r="H17" s="61"/>
      <c r="I17" s="61"/>
      <c r="J17" s="61"/>
      <c r="K17" s="61"/>
    </row>
    <row r="18" spans="1:11" ht="2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5" ht="2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O19" s="60">
        <v>1517871.16</v>
      </c>
    </row>
    <row r="20" spans="1:15" ht="2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O20" s="60">
        <v>735760</v>
      </c>
    </row>
    <row r="21" spans="1:15" ht="2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O21" s="60">
        <f>SUM(O19:O20)</f>
        <v>2253631.16</v>
      </c>
    </row>
    <row r="22" spans="1:11" ht="2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0.25">
      <c r="A23" s="61"/>
      <c r="B23" s="43" t="s">
        <v>149</v>
      </c>
      <c r="C23" s="61"/>
      <c r="D23" s="61"/>
      <c r="E23" s="61"/>
      <c r="F23" s="61"/>
      <c r="G23" s="61" t="s">
        <v>147</v>
      </c>
      <c r="H23" s="61"/>
      <c r="I23" s="61"/>
      <c r="J23" s="61"/>
      <c r="K23" s="61"/>
    </row>
    <row r="24" spans="1:11" ht="20.25">
      <c r="A24" s="61"/>
      <c r="B24" s="61"/>
      <c r="C24" s="61"/>
      <c r="D24" s="61"/>
      <c r="E24" s="61"/>
      <c r="F24" s="61"/>
      <c r="G24" s="61" t="s">
        <v>118</v>
      </c>
      <c r="H24" s="61"/>
      <c r="I24" s="61"/>
      <c r="J24" s="61"/>
      <c r="K24" s="61"/>
    </row>
    <row r="25" spans="1:11" ht="2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</sheetData>
  <sheetProtection/>
  <mergeCells count="2">
    <mergeCell ref="B16:D16"/>
    <mergeCell ref="B17:D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Tomovic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RILIJASS</dc:creator>
  <cp:keywords/>
  <dc:description/>
  <cp:lastModifiedBy>Ninoslav</cp:lastModifiedBy>
  <cp:lastPrinted>2015-10-05T07:18:48Z</cp:lastPrinted>
  <dcterms:created xsi:type="dcterms:W3CDTF">2009-04-02T07:17:33Z</dcterms:created>
  <dcterms:modified xsi:type="dcterms:W3CDTF">2015-10-20T09:39:31Z</dcterms:modified>
  <cp:category/>
  <cp:version/>
  <cp:contentType/>
  <cp:contentStatus/>
</cp:coreProperties>
</file>